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5480" windowHeight="11640" tabRatio="860" firstSheet="3" activeTab="13"/>
  </bookViews>
  <sheets>
    <sheet name="TOTAL UPC" sheetId="1" r:id="rId1"/>
    <sheet name="200 FME" sheetId="2" r:id="rId2"/>
    <sheet name="210 ETSAB" sheetId="3" r:id="rId3"/>
    <sheet name="220 ETSEIAT" sheetId="4" r:id="rId4"/>
    <sheet name="230 ETSETB" sheetId="5" r:id="rId5"/>
    <sheet name="240 ETSEIB" sheetId="6" r:id="rId6"/>
    <sheet name="250 ETSECCPB" sheetId="7" r:id="rId7"/>
    <sheet name="270 FIB" sheetId="8" r:id="rId8"/>
    <sheet name="280 FNB" sheetId="9" r:id="rId9"/>
    <sheet name="290 ETSAV" sheetId="10" r:id="rId10"/>
    <sheet name="300 EPSC" sheetId="11" r:id="rId11"/>
    <sheet name="310 EPSEB" sheetId="12" r:id="rId12"/>
    <sheet name="320 EUETIT" sheetId="13" r:id="rId13"/>
    <sheet name="340 EPSEVG" sheetId="14" r:id="rId14"/>
    <sheet name="370 EUOOT" sheetId="15" r:id="rId15"/>
    <sheet name="830 EUETAB-ESAB" sheetId="16" r:id="rId16"/>
  </sheets>
  <definedNames/>
  <calcPr fullCalcOnLoad="1"/>
</workbook>
</file>

<file path=xl/sharedStrings.xml><?xml version="1.0" encoding="utf-8"?>
<sst xmlns="http://schemas.openxmlformats.org/spreadsheetml/2006/main" count="1882" uniqueCount="164">
  <si>
    <t>Centre</t>
  </si>
  <si>
    <t>Titulació</t>
  </si>
  <si>
    <t>Eng. de Telecomunicació</t>
  </si>
  <si>
    <t xml:space="preserve">Noi </t>
  </si>
  <si>
    <t>Noia</t>
  </si>
  <si>
    <t>Ns/Nc</t>
  </si>
  <si>
    <t>Total centre</t>
  </si>
  <si>
    <t>CF</t>
  </si>
  <si>
    <t>Altres</t>
  </si>
  <si>
    <t>Respostes</t>
  </si>
  <si>
    <t>%</t>
  </si>
  <si>
    <t>Crec que tinc aptituds per cursar-los</t>
  </si>
  <si>
    <t>Són estudis amb una bona sortida laboral</t>
  </si>
  <si>
    <t>Me'ls ha recomanat un/a professor/a</t>
  </si>
  <si>
    <t>Són la primera opció a la qual m'han admès</t>
  </si>
  <si>
    <t>Me'ls ha recomanat la família/les amistats</t>
  </si>
  <si>
    <t>Ho tenia clar des que vaig triar el batxillerat</t>
  </si>
  <si>
    <t>Encara, avui, no ho tinc gaire clar</t>
  </si>
  <si>
    <t>Per la nota d'accés (nota de tall)</t>
  </si>
  <si>
    <t>Per la facilitat d'accés (proximitat, bona comunicació)</t>
  </si>
  <si>
    <t>Crec que és la millor en aquests estudis</t>
  </si>
  <si>
    <t xml:space="preserve">Crec que és l'única que ofereix aquests estudis </t>
  </si>
  <si>
    <t>Per l'oferta de serveis i equipaments</t>
  </si>
  <si>
    <t>És la primera opció a la qual m'han admès</t>
  </si>
  <si>
    <t>No n'he rebut en cap moment</t>
  </si>
  <si>
    <t>Al Saló de l'Ensenyament o altres fires</t>
  </si>
  <si>
    <t xml:space="preserve">Visitant els campus o els centres </t>
  </si>
  <si>
    <t>Guies o fullets de la UPC</t>
  </si>
  <si>
    <t>Per referències d'altres companys</t>
  </si>
  <si>
    <t>Barcelona</t>
  </si>
  <si>
    <t>Manresa</t>
  </si>
  <si>
    <t>Sant Cugat del Vallès</t>
  </si>
  <si>
    <t>Terrassa</t>
  </si>
  <si>
    <t>Vilanova i la Geltrú</t>
  </si>
  <si>
    <t>Del pla d'estudis</t>
  </si>
  <si>
    <t>Del nivell d'exigència</t>
  </si>
  <si>
    <t>Del nivell de dedicació</t>
  </si>
  <si>
    <t>De les possibilitats de realitzar part de la formació en una universitat estrangera</t>
  </si>
  <si>
    <t>De les sortides professionals</t>
  </si>
  <si>
    <t>SI</t>
  </si>
  <si>
    <t>No</t>
  </si>
  <si>
    <t>Fullets, cartells</t>
  </si>
  <si>
    <t>Anuncis de ràdio</t>
  </si>
  <si>
    <t>Total</t>
  </si>
  <si>
    <t>Mitjana</t>
  </si>
  <si>
    <t>NS/NC</t>
  </si>
  <si>
    <t>Estudis de procedència (*)</t>
  </si>
  <si>
    <t>Ho vaig decidir en el moment de triar l'opció universitaria</t>
  </si>
  <si>
    <t>Si</t>
  </si>
  <si>
    <t>BC</t>
  </si>
  <si>
    <t>BT</t>
  </si>
  <si>
    <t>Batxillerat Científic</t>
  </si>
  <si>
    <t xml:space="preserve">BT </t>
  </si>
  <si>
    <t>Batxillerat Tecnològic</t>
  </si>
  <si>
    <t>Cicle Formatiu de Grau Superior</t>
  </si>
  <si>
    <t>Llegenda:</t>
  </si>
  <si>
    <t>Són els estudis que m'agraden més</t>
  </si>
  <si>
    <t>Des de sempre els he volgut fer</t>
  </si>
  <si>
    <t>Conec algú que hi ha estudiat i me l'ha recomanada</t>
  </si>
  <si>
    <t>Me l'han recomanada els meus professors de secundària</t>
  </si>
  <si>
    <t>A les Jornades / Fòrums de la UPC</t>
  </si>
  <si>
    <t>A Internet / Web de la UPC</t>
  </si>
  <si>
    <t>Visites d'estudiantat o professorat de la UPC al meu centre de secundària</t>
  </si>
  <si>
    <t>Baix Llobregat (Castelldefels)</t>
  </si>
  <si>
    <t>A través de la participació en els premis de tecnologia</t>
  </si>
  <si>
    <t>5. Valora el grau d'informació que tens dels estudis en què t'has matriculat</t>
  </si>
  <si>
    <t>Anuncis de premsa</t>
  </si>
  <si>
    <t>Anuncis als transports públics</t>
  </si>
  <si>
    <t>6. Has llegit a la premsa notícies relacionades amb la UPC?</t>
  </si>
  <si>
    <t>ENQUESTA PER A L'ESTUDIANTAT DE NOU INGRÉS. Curs 2006-2007</t>
  </si>
  <si>
    <t>Total titulació</t>
  </si>
  <si>
    <t>1. Per què has escollit els estudis en què t'has matriculat? (*)</t>
  </si>
  <si>
    <t>2. Quan vas decidir que faries aquests estudis? (*)</t>
  </si>
  <si>
    <t>3. Per què has triat aquesta escola/facultat per cursar aquests estudis? (*)</t>
  </si>
  <si>
    <t>4. Com has obtingut informació de la UPC? (*)</t>
  </si>
  <si>
    <t>7. Has vist o sentit publicitat relacionada amb la UPC? (*)</t>
  </si>
  <si>
    <t>Arquitectura</t>
  </si>
  <si>
    <t>Arquitectura Tècnica</t>
  </si>
  <si>
    <t>Diplomatura d'Estadística</t>
  </si>
  <si>
    <t>Diplomatura d'Òptica i Optometria</t>
  </si>
  <si>
    <t>Diplomatura de Màquines Navals</t>
  </si>
  <si>
    <t>Diplomatura de Navegació Marítima</t>
  </si>
  <si>
    <t>Eng. Tècn. Aeronàutica, esp. en Aeronavegació</t>
  </si>
  <si>
    <t>Eng. Tècn. Agrícola, esp. En Ind. Agràries i Alimentàries</t>
  </si>
  <si>
    <t>Eng. Tècn. Agrícola, esp. Explotacions agropecuàries</t>
  </si>
  <si>
    <t>Eng. Tècn. Agrícola, esp. Hortofruticultura i Jardineria</t>
  </si>
  <si>
    <t>Eng. Tècn. de Telecomunicació, esp. en Sistemes de Telecomunicació</t>
  </si>
  <si>
    <t>Eng. Tècn. de Telecomunicació, esp. en So i Imatge</t>
  </si>
  <si>
    <t>Eng. Tècn. de Telecomunicació, esp. en Telemàtica</t>
  </si>
  <si>
    <t>Eng. Tècn. Industrial, esp. en Electricitat</t>
  </si>
  <si>
    <t>Eng. Tècn. Industrial, esp. en Electrònica Industrial</t>
  </si>
  <si>
    <t>Eng. Tècn. Industrial, esp. en Mecànica</t>
  </si>
  <si>
    <t>Eng. Tècn. Industrial, esp. en Química Industrial</t>
  </si>
  <si>
    <t>Eng. Tecn. Industrial, esp. Tèxtil</t>
  </si>
  <si>
    <t>Eng. Tècn. Naval, esp. en Propulsió i Serveis del Vaixell</t>
  </si>
  <si>
    <t>Enginyeria Aeronàutica</t>
  </si>
  <si>
    <t>Enginyeria d'Organització Industrial (orientat a l'Edificació)</t>
  </si>
  <si>
    <t>Enginyeria de Telecomunicació</t>
  </si>
  <si>
    <t>Enginyeria Industrial</t>
  </si>
  <si>
    <t>Enginyeria Química</t>
  </si>
  <si>
    <t>Enginyeria Tècnica de Topografia</t>
  </si>
  <si>
    <t>Llicenciatura de Matemàtiques</t>
  </si>
  <si>
    <t>Llicenciatura en Màquines Navals</t>
  </si>
  <si>
    <t>Llicenciatura en Nàutica i Transport Marítim</t>
  </si>
  <si>
    <t>Facultat de Matemàtiques i Estadístiques (FME)</t>
  </si>
  <si>
    <t>Escola Tècnica Superior d'Arquitectura de Barcelona (ETSAB)</t>
  </si>
  <si>
    <t>Escola Tècnica Superior d'Enginyeria de Telecomunicació de Barcelona (ETSETB)</t>
  </si>
  <si>
    <t>Escola Tècnica Superior d'Enginyeria Industrial de Barcelona (ETSEIB)</t>
  </si>
  <si>
    <t>Escola Tècnica Superior d'Enginyers de Camins, Canals i Ports de Barcelona (ETSECCPB)</t>
  </si>
  <si>
    <t>Facultat d'Informàtica de Barcelona (FIB)</t>
  </si>
  <si>
    <t>Facultat de Nàutica de Barcelona (FNB)</t>
  </si>
  <si>
    <t>Escola Tècnica Superior d'Arquitectura del Vallès (ETSAV)</t>
  </si>
  <si>
    <t>Escola Politècnica Superior de Castelldefels (EPSC)</t>
  </si>
  <si>
    <t>Escola Politècnica Superior d'Edificació de Barcelona (EPSEB)</t>
  </si>
  <si>
    <t>Escola Universitària d'Enginyeria Tècnica Industrial de Terrassa (EUETIT)</t>
  </si>
  <si>
    <t>Escola Politècnica Superior d'Enginyeria de Vilanova i la Geltrú (EPSEVG)</t>
  </si>
  <si>
    <t>Escola Universitària d'Òptica i Optometria de Terrassa (EUOOT)</t>
  </si>
  <si>
    <t>Escola Universitària d'Enginyeria Tècnica Agrícola de Barcelona (EUETAB-ESAB)</t>
  </si>
  <si>
    <t>Eng. Tècn. d'Informàtica de Gestió</t>
  </si>
  <si>
    <t>Eng. Tècn. d'Informàtica de Sistemes</t>
  </si>
  <si>
    <t>Eng. Tècn. d'Obres Públiques</t>
  </si>
  <si>
    <t>Eng. Tècn. de Telecomunicació, esp. en Sistemes Electrònics</t>
  </si>
  <si>
    <t>Enginyeria de Camins, Canals i Ports</t>
  </si>
  <si>
    <t>Enginyeria Informàtica</t>
  </si>
  <si>
    <t>TOTAL UPC</t>
  </si>
  <si>
    <t>Alumnes enquestats</t>
  </si>
  <si>
    <r>
      <t xml:space="preserve">7. Has vist o sentit publicitat relacionada amb la UPC? </t>
    </r>
    <r>
      <rPr>
        <sz val="10"/>
        <rFont val="Arial"/>
        <family val="2"/>
      </rPr>
      <t>(*)</t>
    </r>
  </si>
  <si>
    <t>ENQUESTA PER A L'ESTUDIANTAT DE NOU INGRÉS. Curs 2006-2007.</t>
  </si>
  <si>
    <t xml:space="preserve">% (**) </t>
  </si>
  <si>
    <t>Codi</t>
  </si>
  <si>
    <t>Visites a Campus (*)</t>
  </si>
  <si>
    <t>(**) Percentatge respecte el total d'alumnes enquestats</t>
  </si>
  <si>
    <t xml:space="preserve">(*)  Hi ha estudiants que han marcat més d'una opció </t>
  </si>
  <si>
    <t>DADES GLOBALS UPC</t>
  </si>
  <si>
    <t>200 FME - FACULTAT DE MATEMÀTIQUES I ESTADÍSTICA</t>
  </si>
  <si>
    <t>Gènere</t>
  </si>
  <si>
    <t>Escola Tècnica Superior d'Enginyers Industrials de Terrassa (ETSEIAT)</t>
  </si>
  <si>
    <t>Respostes per centre docent</t>
  </si>
  <si>
    <t>Respostes per titulació</t>
  </si>
  <si>
    <t>210 ETSAB - ESCOLA TÈCNICA SUPERIOR D'ARQUITECTURA DE BARCELONA</t>
  </si>
  <si>
    <t>220 ETSEIAT - ESCOLA TÈCNICA SUPERIOR D'ENGINYERIES INDUSTRIAL I AERONÀUTICA DE TERRASSA</t>
  </si>
  <si>
    <t>230 ETSETB - ESCOLA TÈCNICA SUPERIOR D'ENGINYERIA DE TELECOMUNICACIÓ DE BARCELONA</t>
  </si>
  <si>
    <t>240 ETSEIB - ESCOLA TÈCNICA SUPERIOR D'ENGINYERIA INDUSTRIAL DE BARCELONA</t>
  </si>
  <si>
    <t>250 ETSECCPB - ESCOLA TÈCNICA SUPERIOR D'ENGINYERS DE CAMINS, CANALS I PORTS DE BARCELONA</t>
  </si>
  <si>
    <t>270 FIB - FACULTAT D'INFORMÀTICA DE BARCELONA</t>
  </si>
  <si>
    <t>280 FNB - FACULTAT DE NÀUTICA DE BARCELONA</t>
  </si>
  <si>
    <t>290 ETSAV - ESCOLA TÈCNICA SUPERIOR D'ARQUITECTURA DEL VALLÈS</t>
  </si>
  <si>
    <t>300 EPSC - ESCOLA POLITÈCNICA SUPERIOR DE CASTELLDEFELS</t>
  </si>
  <si>
    <t>310 EPSEB - ESCOLA POLITÈCNICA SUPERIOR D'EDIFICIACIÓ DE BARCELONA</t>
  </si>
  <si>
    <t>830 EUETAB-ESAB - ESCOLA UNIVERSITÀRIA D'ENGINYERIA TÈCNICA D'AGRICULTURA DE BARCELONA</t>
  </si>
  <si>
    <t>A les Jornades de Portes Obertes</t>
  </si>
  <si>
    <t>A Internet</t>
  </si>
  <si>
    <t>Al Web de la Upc</t>
  </si>
  <si>
    <t>Visites d'estudiants o professors de la UPC al meu centre de secundària</t>
  </si>
  <si>
    <t>Tutoritzat el treball de recerca</t>
  </si>
  <si>
    <t>Accions del programa dona</t>
  </si>
  <si>
    <t>2006-2007</t>
  </si>
  <si>
    <t xml:space="preserve">% </t>
  </si>
  <si>
    <t>2005-2006</t>
  </si>
  <si>
    <t>Escala:  1 Cap informació  - 7 Molta informació</t>
  </si>
  <si>
    <t xml:space="preserve"> 1 Cap informació  - 7 Molta informació</t>
  </si>
  <si>
    <t>320 EUETIT - ESCOLA UNIVERSITÀRIA D'ENGINYERIA TÈCNICA INDUSTRIAL DE TERRASSA</t>
  </si>
  <si>
    <t>340 EPSEVG - ESCOLA POLITÈCNICA SUPERIOR D'ENGINYERIA DE VILANOVA I LA GELTRÚ</t>
  </si>
  <si>
    <t xml:space="preserve">370 EUOOT - ESCOLA UNIVERSITÀRIA D'ÒPTICA I OPTOMETRIA DE TERRASSA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</si>
</sst>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"/>
    <numFmt numFmtId="198" formatCode="dddd\,\ mmmm\ dd\,\ yyyy"/>
    <numFmt numFmtId="199" formatCode="d\-mmm\-yyyy\ \ h:mm:ss"/>
    <numFmt numFmtId="200" formatCode="#,##0.0%"/>
    <numFmt numFmtId="201" formatCode="dd\-mmm\-yyyy\ hh:mm:ss"/>
    <numFmt numFmtId="202" formatCode="[hh]:mm:ss"/>
    <numFmt numFmtId="203" formatCode="#,##0.000"/>
    <numFmt numFmtId="204" formatCode="0.0000000000"/>
  </numFmts>
  <fonts count="2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8"/>
      <color indexed="10"/>
      <name val="Arial"/>
      <family val="0"/>
    </font>
    <font>
      <b/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76" fontId="4" fillId="0" borderId="1" xfId="39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92" fontId="4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3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3" fontId="9" fillId="0" borderId="1" xfId="2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3" fontId="0" fillId="0" borderId="1" xfId="22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3" fontId="9" fillId="0" borderId="1" xfId="31" applyBorder="1" applyAlignment="1">
      <alignment horizontal="center" vertical="center" wrapText="1"/>
    </xf>
    <xf numFmtId="3" fontId="0" fillId="0" borderId="1" xfId="31" applyBorder="1" applyAlignment="1">
      <alignment horizontal="center" vertical="center" wrapText="1"/>
    </xf>
    <xf numFmtId="3" fontId="0" fillId="0" borderId="1" xfId="32" applyBorder="1" applyAlignment="1">
      <alignment vertical="center" wrapText="1"/>
    </xf>
    <xf numFmtId="3" fontId="0" fillId="0" borderId="1" xfId="32" applyBorder="1" applyAlignment="1">
      <alignment horizontal="center" vertical="center" wrapText="1"/>
    </xf>
    <xf numFmtId="3" fontId="9" fillId="0" borderId="1" xfId="32" applyBorder="1" applyAlignment="1">
      <alignment horizontal="center" vertical="center" wrapText="1"/>
    </xf>
    <xf numFmtId="3" fontId="0" fillId="0" borderId="1" xfId="32" applyBorder="1" applyAlignment="1">
      <alignment horizontal="right" vertical="center" wrapText="1"/>
    </xf>
    <xf numFmtId="0" fontId="0" fillId="0" borderId="1" xfId="32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3" fontId="0" fillId="0" borderId="1" xfId="35" applyBorder="1" applyAlignment="1">
      <alignment horizontal="center" vertical="center" wrapText="1"/>
    </xf>
    <xf numFmtId="3" fontId="0" fillId="0" borderId="1" xfId="24" applyBorder="1" applyAlignment="1">
      <alignment horizontal="center" vertical="center" wrapText="1"/>
    </xf>
    <xf numFmtId="3" fontId="0" fillId="0" borderId="1" xfId="25" applyBorder="1" applyAlignment="1">
      <alignment horizontal="center" vertical="center" wrapText="1"/>
    </xf>
    <xf numFmtId="3" fontId="0" fillId="0" borderId="1" xfId="25" applyBorder="1" applyAlignment="1">
      <alignment vertical="center" wrapText="1"/>
    </xf>
    <xf numFmtId="0" fontId="0" fillId="0" borderId="1" xfId="25" applyBorder="1" applyAlignment="1">
      <alignment/>
    </xf>
    <xf numFmtId="3" fontId="0" fillId="0" borderId="1" xfId="26" applyBorder="1" applyAlignment="1">
      <alignment horizontal="center" vertical="center" wrapText="1"/>
    </xf>
    <xf numFmtId="3" fontId="9" fillId="0" borderId="1" xfId="27" applyBorder="1" applyAlignment="1">
      <alignment horizontal="center" vertical="center" wrapText="1"/>
    </xf>
    <xf numFmtId="3" fontId="0" fillId="0" borderId="1" xfId="27" applyBorder="1" applyAlignment="1">
      <alignment horizontal="center" vertical="center" wrapText="1"/>
    </xf>
    <xf numFmtId="3" fontId="9" fillId="0" borderId="1" xfId="24" applyBorder="1" applyAlignment="1">
      <alignment horizontal="center" vertical="center" wrapText="1"/>
    </xf>
    <xf numFmtId="3" fontId="0" fillId="0" borderId="1" xfId="29" applyBorder="1" applyAlignment="1">
      <alignment horizontal="center" vertical="center" wrapText="1"/>
    </xf>
    <xf numFmtId="3" fontId="0" fillId="0" borderId="1" xfId="29" applyNumberFormat="1" applyFill="1" applyBorder="1" applyAlignment="1">
      <alignment vertical="center" wrapText="1"/>
    </xf>
    <xf numFmtId="3" fontId="9" fillId="0" borderId="1" xfId="30" applyBorder="1" applyAlignment="1">
      <alignment horizontal="center" vertical="center" wrapText="1"/>
    </xf>
    <xf numFmtId="3" fontId="0" fillId="0" borderId="1" xfId="30" applyBorder="1" applyAlignment="1">
      <alignment horizontal="center" vertical="center" wrapText="1"/>
    </xf>
    <xf numFmtId="3" fontId="9" fillId="0" borderId="1" xfId="35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7" fontId="13" fillId="0" borderId="0" xfId="38" applyFont="1" applyBorder="1" applyAlignment="1">
      <alignment vertical="center" wrapText="1"/>
    </xf>
    <xf numFmtId="197" fontId="14" fillId="0" borderId="0" xfId="38" applyFont="1" applyBorder="1" applyAlignment="1">
      <alignment vertical="center" wrapText="1"/>
    </xf>
    <xf numFmtId="3" fontId="4" fillId="0" borderId="0" xfId="38" applyFont="1" applyBorder="1" applyAlignment="1">
      <alignment vertical="center" wrapText="1"/>
    </xf>
    <xf numFmtId="197" fontId="4" fillId="0" borderId="0" xfId="38" applyFont="1" applyBorder="1" applyAlignment="1">
      <alignment vertical="center" wrapText="1"/>
    </xf>
    <xf numFmtId="0" fontId="14" fillId="0" borderId="0" xfId="36" applyFont="1" applyFill="1" applyBorder="1" applyAlignment="1">
      <alignment horizontal="center" vertical="center" wrapText="1"/>
      <protection/>
    </xf>
    <xf numFmtId="176" fontId="0" fillId="0" borderId="0" xfId="38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0" xfId="38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9" fontId="0" fillId="0" borderId="0" xfId="3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39" applyNumberFormat="1" applyFont="1" applyFill="1" applyBorder="1" applyAlignment="1">
      <alignment vertical="center"/>
    </xf>
    <xf numFmtId="176" fontId="0" fillId="0" borderId="0" xfId="39" applyNumberFormat="1" applyFont="1" applyFill="1" applyBorder="1" applyAlignment="1">
      <alignment horizontal="center" vertical="center"/>
    </xf>
    <xf numFmtId="3" fontId="0" fillId="0" borderId="0" xfId="38" applyFont="1" applyBorder="1" applyAlignment="1">
      <alignment vertical="center" wrapText="1"/>
    </xf>
    <xf numFmtId="192" fontId="1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3" fontId="15" fillId="0" borderId="0" xfId="38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1" xfId="21" applyBorder="1" applyAlignment="1">
      <alignment vertical="center" wrapText="1"/>
    </xf>
    <xf numFmtId="176" fontId="4" fillId="0" borderId="1" xfId="39" applyNumberFormat="1" applyFont="1" applyFill="1" applyBorder="1" applyAlignment="1">
      <alignment horizontal="right" vertical="center"/>
    </xf>
    <xf numFmtId="0" fontId="0" fillId="0" borderId="1" xfId="21" applyBorder="1" applyAlignment="1">
      <alignment vertical="center"/>
    </xf>
    <xf numFmtId="4" fontId="9" fillId="0" borderId="0" xfId="21" applyBorder="1" applyAlignment="1">
      <alignment vertical="center" wrapText="1"/>
    </xf>
    <xf numFmtId="4" fontId="9" fillId="0" borderId="0" xfId="21" applyBorder="1" applyAlignment="1">
      <alignment horizontal="center" vertical="center" wrapText="1"/>
    </xf>
    <xf numFmtId="4" fontId="9" fillId="0" borderId="0" xfId="21" applyBorder="1" applyAlignment="1">
      <alignment horizontal="left" vertical="center" wrapText="1"/>
    </xf>
    <xf numFmtId="3" fontId="9" fillId="0" borderId="0" xfId="2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3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192" fontId="0" fillId="0" borderId="1" xfId="21" applyNumberForma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4" fontId="9" fillId="0" borderId="1" xfId="2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1" xfId="23" applyBorder="1" applyAlignment="1">
      <alignment horizontal="center" vertical="center" wrapText="1"/>
    </xf>
    <xf numFmtId="3" fontId="0" fillId="0" borderId="1" xfId="23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9" fillId="0" borderId="1" xfId="23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1" xfId="23" applyBorder="1" applyAlignment="1">
      <alignment vertical="center" wrapText="1"/>
    </xf>
    <xf numFmtId="0" fontId="0" fillId="0" borderId="1" xfId="23" applyBorder="1" applyAlignment="1">
      <alignment vertical="center"/>
    </xf>
    <xf numFmtId="4" fontId="9" fillId="0" borderId="1" xfId="22" applyFont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/>
    </xf>
    <xf numFmtId="3" fontId="0" fillId="0" borderId="1" xfId="22" applyBorder="1" applyAlignment="1">
      <alignment vertical="center" wrapText="1"/>
    </xf>
    <xf numFmtId="0" fontId="0" fillId="0" borderId="1" xfId="22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4" fontId="9" fillId="0" borderId="1" xfId="24" applyFont="1" applyBorder="1" applyAlignment="1">
      <alignment horizontal="left" vertical="center" wrapText="1"/>
    </xf>
    <xf numFmtId="4" fontId="9" fillId="0" borderId="1" xfId="24" applyBorder="1" applyAlignment="1">
      <alignment horizontal="left" vertical="center" wrapText="1"/>
    </xf>
    <xf numFmtId="3" fontId="0" fillId="0" borderId="1" xfId="24" applyBorder="1" applyAlignment="1">
      <alignment vertical="center" wrapText="1"/>
    </xf>
    <xf numFmtId="0" fontId="0" fillId="0" borderId="1" xfId="24" applyBorder="1" applyAlignment="1">
      <alignment vertical="center"/>
    </xf>
    <xf numFmtId="4" fontId="9" fillId="0" borderId="1" xfId="25" applyBorder="1" applyAlignment="1">
      <alignment horizontal="left" vertical="top" wrapText="1"/>
    </xf>
    <xf numFmtId="3" fontId="9" fillId="0" borderId="1" xfId="25" applyBorder="1" applyAlignment="1">
      <alignment horizontal="center" vertical="center" wrapText="1"/>
    </xf>
    <xf numFmtId="4" fontId="0" fillId="0" borderId="1" xfId="26" applyBorder="1" applyAlignment="1">
      <alignment horizontal="left" vertical="center" wrapText="1"/>
    </xf>
    <xf numFmtId="4" fontId="0" fillId="0" borderId="1" xfId="26" applyFont="1" applyBorder="1" applyAlignment="1">
      <alignment horizontal="left" vertical="center" wrapText="1"/>
    </xf>
    <xf numFmtId="3" fontId="0" fillId="0" borderId="1" xfId="26" applyBorder="1" applyAlignment="1">
      <alignment vertical="center" wrapText="1"/>
    </xf>
    <xf numFmtId="0" fontId="0" fillId="0" borderId="1" xfId="26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" fontId="9" fillId="0" borderId="1" xfId="27" applyBorder="1" applyAlignment="1">
      <alignment horizontal="left" vertical="center" wrapText="1"/>
    </xf>
    <xf numFmtId="3" fontId="0" fillId="0" borderId="1" xfId="27" applyBorder="1" applyAlignment="1">
      <alignment vertical="center" wrapText="1"/>
    </xf>
    <xf numFmtId="0" fontId="0" fillId="0" borderId="1" xfId="27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9" fillId="0" borderId="1" xfId="28" applyBorder="1" applyAlignment="1">
      <alignment horizontal="center" vertical="center" wrapText="1"/>
    </xf>
    <xf numFmtId="3" fontId="0" fillId="0" borderId="1" xfId="28" applyBorder="1" applyAlignment="1">
      <alignment horizontal="center" vertical="center" wrapText="1"/>
    </xf>
    <xf numFmtId="4" fontId="9" fillId="0" borderId="1" xfId="28" applyBorder="1" applyAlignment="1">
      <alignment horizontal="left" vertical="center" wrapText="1"/>
    </xf>
    <xf numFmtId="3" fontId="0" fillId="0" borderId="1" xfId="28" applyBorder="1" applyAlignment="1">
      <alignment vertical="center" wrapText="1"/>
    </xf>
    <xf numFmtId="0" fontId="0" fillId="0" borderId="1" xfId="28" applyBorder="1" applyAlignment="1">
      <alignment vertical="center"/>
    </xf>
    <xf numFmtId="4" fontId="0" fillId="0" borderId="1" xfId="29" applyBorder="1" applyAlignment="1">
      <alignment horizontal="left" vertical="center" wrapText="1"/>
    </xf>
    <xf numFmtId="3" fontId="0" fillId="0" borderId="1" xfId="29" applyBorder="1" applyAlignment="1">
      <alignment vertical="center" wrapText="1"/>
    </xf>
    <xf numFmtId="0" fontId="0" fillId="0" borderId="1" xfId="29" applyBorder="1" applyAlignment="1">
      <alignment vertical="center"/>
    </xf>
    <xf numFmtId="3" fontId="0" fillId="0" borderId="8" xfId="29" applyBorder="1" applyAlignment="1">
      <alignment vertical="center" wrapText="1"/>
    </xf>
    <xf numFmtId="4" fontId="9" fillId="0" borderId="1" xfId="30" applyBorder="1" applyAlignment="1">
      <alignment horizontal="left" vertical="center" wrapText="1"/>
    </xf>
    <xf numFmtId="3" fontId="0" fillId="0" borderId="1" xfId="30" applyBorder="1" applyAlignment="1">
      <alignment vertical="center" wrapText="1"/>
    </xf>
    <xf numFmtId="0" fontId="0" fillId="0" borderId="1" xfId="3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9" fillId="0" borderId="1" xfId="31" applyBorder="1" applyAlignment="1">
      <alignment horizontal="left" vertical="center" wrapText="1"/>
    </xf>
    <xf numFmtId="3" fontId="0" fillId="0" borderId="1" xfId="31" applyBorder="1" applyAlignment="1">
      <alignment vertical="center" wrapText="1"/>
    </xf>
    <xf numFmtId="0" fontId="0" fillId="0" borderId="1" xfId="31" applyBorder="1" applyAlignment="1">
      <alignment vertical="center"/>
    </xf>
    <xf numFmtId="4" fontId="9" fillId="0" borderId="1" xfId="32" applyBorder="1" applyAlignment="1">
      <alignment horizontal="left" vertical="top" wrapText="1"/>
    </xf>
    <xf numFmtId="3" fontId="9" fillId="0" borderId="1" xfId="33" applyBorder="1" applyAlignment="1">
      <alignment horizontal="center" vertical="center" wrapText="1"/>
    </xf>
    <xf numFmtId="4" fontId="9" fillId="0" borderId="1" xfId="33" applyBorder="1" applyAlignment="1">
      <alignment horizontal="left" vertical="center" wrapText="1"/>
    </xf>
    <xf numFmtId="3" fontId="0" fillId="0" borderId="1" xfId="33" applyBorder="1" applyAlignment="1">
      <alignment vertical="center" wrapText="1"/>
    </xf>
    <xf numFmtId="0" fontId="0" fillId="0" borderId="1" xfId="33" applyBorder="1" applyAlignment="1">
      <alignment vertical="center"/>
    </xf>
    <xf numFmtId="4" fontId="9" fillId="0" borderId="1" xfId="35" applyBorder="1" applyAlignment="1">
      <alignment horizontal="left" vertical="center" wrapText="1"/>
    </xf>
    <xf numFmtId="3" fontId="0" fillId="0" borderId="1" xfId="35" applyBorder="1" applyAlignment="1">
      <alignment vertical="center" wrapText="1"/>
    </xf>
    <xf numFmtId="0" fontId="0" fillId="0" borderId="1" xfId="35" applyBorder="1" applyAlignment="1">
      <alignment vertical="center"/>
    </xf>
    <xf numFmtId="3" fontId="0" fillId="0" borderId="1" xfId="35" applyNumberForma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3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6" fontId="8" fillId="0" borderId="1" xfId="39" applyNumberFormat="1" applyFont="1" applyFill="1" applyBorder="1" applyAlignment="1">
      <alignment horizontal="right" vertical="center"/>
    </xf>
    <xf numFmtId="176" fontId="8" fillId="0" borderId="9" xfId="39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3" fontId="9" fillId="0" borderId="1" xfId="38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vertical="center"/>
    </xf>
    <xf numFmtId="176" fontId="9" fillId="0" borderId="0" xfId="39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176" fontId="9" fillId="0" borderId="1" xfId="39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6" fontId="9" fillId="0" borderId="8" xfId="39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/>
    </xf>
    <xf numFmtId="176" fontId="9" fillId="0" borderId="9" xfId="39" applyNumberFormat="1" applyFont="1" applyFill="1" applyBorder="1" applyAlignment="1">
      <alignment horizontal="right" vertical="center"/>
    </xf>
    <xf numFmtId="3" fontId="8" fillId="0" borderId="1" xfId="38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92" fontId="19" fillId="0" borderId="1" xfId="0" applyNumberFormat="1" applyFont="1" applyFill="1" applyBorder="1" applyAlignment="1">
      <alignment horizontal="right" vertical="center" wrapText="1"/>
    </xf>
    <xf numFmtId="3" fontId="9" fillId="0" borderId="0" xfId="38" applyFont="1" applyBorder="1" applyAlignment="1">
      <alignment vertical="center" wrapText="1"/>
    </xf>
    <xf numFmtId="176" fontId="9" fillId="0" borderId="1" xfId="39" applyNumberFormat="1" applyFont="1" applyFill="1" applyBorder="1" applyAlignment="1">
      <alignment horizontal="right" vertical="center"/>
    </xf>
    <xf numFmtId="0" fontId="19" fillId="0" borderId="1" xfId="34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vertical="center"/>
    </xf>
    <xf numFmtId="9" fontId="9" fillId="0" borderId="0" xfId="3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8" fillId="0" borderId="1" xfId="38" applyFont="1" applyFill="1" applyBorder="1" applyAlignment="1">
      <alignment vertical="center" wrapText="1"/>
    </xf>
    <xf numFmtId="0" fontId="18" fillId="2" borderId="1" xfId="36" applyFont="1" applyFill="1" applyBorder="1" applyAlignment="1">
      <alignment horizontal="center" vertical="center" wrapText="1"/>
      <protection/>
    </xf>
    <xf numFmtId="0" fontId="9" fillId="0" borderId="1" xfId="38" applyNumberFormat="1" applyFont="1" applyBorder="1" applyAlignment="1">
      <alignment horizontal="left" vertical="center" wrapText="1"/>
    </xf>
    <xf numFmtId="0" fontId="19" fillId="0" borderId="1" xfId="36" applyFont="1" applyFill="1" applyBorder="1" applyAlignment="1">
      <alignment vertical="center" wrapText="1"/>
      <protection/>
    </xf>
    <xf numFmtId="176" fontId="9" fillId="0" borderId="1" xfId="38" applyNumberFormat="1" applyFont="1" applyBorder="1" applyAlignment="1">
      <alignment vertical="center" wrapText="1"/>
    </xf>
    <xf numFmtId="0" fontId="19" fillId="0" borderId="1" xfId="36" applyFont="1" applyFill="1" applyBorder="1" applyAlignment="1">
      <alignment horizontal="left" vertical="center" wrapText="1"/>
      <protection/>
    </xf>
    <xf numFmtId="3" fontId="8" fillId="0" borderId="1" xfId="38" applyFont="1" applyBorder="1" applyAlignment="1">
      <alignment horizontal="left" vertical="center" wrapText="1"/>
    </xf>
    <xf numFmtId="176" fontId="8" fillId="0" borderId="1" xfId="38" applyNumberFormat="1" applyFont="1" applyBorder="1" applyAlignment="1">
      <alignment vertical="center" wrapText="1"/>
    </xf>
    <xf numFmtId="192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wrapText="1"/>
    </xf>
    <xf numFmtId="192" fontId="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4" fontId="9" fillId="0" borderId="1" xfId="32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8" fillId="2" borderId="1" xfId="36" applyFont="1" applyFill="1" applyBorder="1" applyAlignment="1">
      <alignment horizontal="center" vertical="center" wrapText="1"/>
      <protection/>
    </xf>
    <xf numFmtId="3" fontId="9" fillId="0" borderId="1" xfId="38" applyFont="1" applyBorder="1" applyAlignment="1">
      <alignment horizontal="left" vertical="center" wrapText="1"/>
    </xf>
    <xf numFmtId="0" fontId="9" fillId="0" borderId="1" xfId="38" applyNumberFormat="1" applyFont="1" applyBorder="1" applyAlignment="1">
      <alignment horizontal="left" vertical="center" wrapText="1"/>
    </xf>
    <xf numFmtId="3" fontId="8" fillId="0" borderId="1" xfId="38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9" fillId="0" borderId="0" xfId="21" applyBorder="1" applyAlignment="1">
      <alignment horizontal="center" vertical="center" wrapText="1"/>
    </xf>
    <xf numFmtId="4" fontId="9" fillId="0" borderId="0" xfId="2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0" fillId="0" borderId="0" xfId="32" applyBorder="1" applyAlignment="1">
      <alignment vertical="center" wrapText="1"/>
    </xf>
    <xf numFmtId="3" fontId="0" fillId="0" borderId="0" xfId="32" applyBorder="1" applyAlignment="1">
      <alignment horizontal="right" vertical="center" wrapText="1"/>
    </xf>
    <xf numFmtId="0" fontId="0" fillId="0" borderId="0" xfId="32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1" fillId="0" borderId="14" xfId="37" applyFont="1" applyFill="1" applyBorder="1" applyAlignment="1">
      <alignment horizontal="right" wrapText="1"/>
      <protection/>
    </xf>
    <xf numFmtId="0" fontId="1" fillId="0" borderId="1" xfId="37" applyFont="1" applyFill="1" applyBorder="1" applyAlignment="1">
      <alignment horizontal="right" wrapText="1"/>
      <protection/>
    </xf>
    <xf numFmtId="0" fontId="0" fillId="0" borderId="1" xfId="0" applyBorder="1" applyAlignment="1">
      <alignment/>
    </xf>
  </cellXfs>
  <cellStyles count="2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_freq" xfId="21"/>
    <cellStyle name="Normal_210 FREQS" xfId="22"/>
    <cellStyle name="Normal_220 freq.htm" xfId="23"/>
    <cellStyle name="Normal_240 freq" xfId="24"/>
    <cellStyle name="Normal_250 freq" xfId="25"/>
    <cellStyle name="Normal_270 FREQ" xfId="26"/>
    <cellStyle name="Normal_280 freq" xfId="27"/>
    <cellStyle name="Normal_290 freq" xfId="28"/>
    <cellStyle name="Normal_300 freq" xfId="29"/>
    <cellStyle name="Normal_310 freq" xfId="30"/>
    <cellStyle name="Normal_320 freq" xfId="31"/>
    <cellStyle name="Normal_340 freq" xfId="32"/>
    <cellStyle name="Normal_370 freq" xfId="33"/>
    <cellStyle name="Normal_5" xfId="34"/>
    <cellStyle name="Normal_830 freq" xfId="35"/>
    <cellStyle name="Normal_Centres" xfId="36"/>
    <cellStyle name="Normal_Hoja1" xfId="37"/>
    <cellStyle name="Normal_Taules Frequencies enquesta nous 1r 06-07 DEFINITIVA recodificada i depurada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119</xdr:row>
      <xdr:rowOff>85725</xdr:rowOff>
    </xdr:from>
    <xdr:to>
      <xdr:col>0</xdr:col>
      <xdr:colOff>771525</xdr:colOff>
      <xdr:row>129</xdr:row>
      <xdr:rowOff>85725</xdr:rowOff>
    </xdr:to>
    <xdr:grpSp>
      <xdr:nvGrpSpPr>
        <xdr:cNvPr id="1" name="Group 16"/>
        <xdr:cNvGrpSpPr>
          <a:grpSpLocks/>
        </xdr:cNvGrpSpPr>
      </xdr:nvGrpSpPr>
      <xdr:grpSpPr>
        <a:xfrm>
          <a:off x="552450" y="23583900"/>
          <a:ext cx="219075" cy="1819275"/>
          <a:chOff x="59" y="2697"/>
          <a:chExt cx="22" cy="155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60" y="285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"/>
          <xdr:cNvSpPr>
            <a:spLocks/>
          </xdr:cNvSpPr>
        </xdr:nvSpPr>
        <xdr:spPr>
          <a:xfrm>
            <a:off x="59" y="269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60" y="269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66675</xdr:rowOff>
    </xdr:from>
    <xdr:to>
      <xdr:col>0</xdr:col>
      <xdr:colOff>333375</xdr:colOff>
      <xdr:row>68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0877550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66675</xdr:rowOff>
    </xdr:from>
    <xdr:to>
      <xdr:col>0</xdr:col>
      <xdr:colOff>333375</xdr:colOff>
      <xdr:row>71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477625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66675</xdr:rowOff>
    </xdr:from>
    <xdr:to>
      <xdr:col>0</xdr:col>
      <xdr:colOff>333375</xdr:colOff>
      <xdr:row>70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0925175"/>
          <a:ext cx="209550" cy="142875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65</xdr:row>
      <xdr:rowOff>66675</xdr:rowOff>
    </xdr:from>
    <xdr:to>
      <xdr:col>0</xdr:col>
      <xdr:colOff>333375</xdr:colOff>
      <xdr:row>73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210925"/>
          <a:ext cx="209550" cy="14478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66</xdr:row>
      <xdr:rowOff>66675</xdr:rowOff>
    </xdr:from>
    <xdr:to>
      <xdr:col>0</xdr:col>
      <xdr:colOff>333375</xdr:colOff>
      <xdr:row>74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582400"/>
          <a:ext cx="209550" cy="142875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66675</xdr:rowOff>
    </xdr:from>
    <xdr:to>
      <xdr:col>0</xdr:col>
      <xdr:colOff>333375</xdr:colOff>
      <xdr:row>68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0896600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66675</xdr:rowOff>
    </xdr:from>
    <xdr:to>
      <xdr:col>0</xdr:col>
      <xdr:colOff>333375</xdr:colOff>
      <xdr:row>71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420475"/>
          <a:ext cx="209550" cy="142875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66675</xdr:rowOff>
    </xdr:from>
    <xdr:to>
      <xdr:col>0</xdr:col>
      <xdr:colOff>333375</xdr:colOff>
      <xdr:row>70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258550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66675</xdr:rowOff>
    </xdr:from>
    <xdr:to>
      <xdr:col>0</xdr:col>
      <xdr:colOff>333375</xdr:colOff>
      <xdr:row>68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0906125"/>
          <a:ext cx="209550" cy="14097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66675</xdr:rowOff>
    </xdr:from>
    <xdr:to>
      <xdr:col>0</xdr:col>
      <xdr:colOff>333375</xdr:colOff>
      <xdr:row>69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096625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66675</xdr:rowOff>
    </xdr:from>
    <xdr:to>
      <xdr:col>0</xdr:col>
      <xdr:colOff>333375</xdr:colOff>
      <xdr:row>68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123825" y="10906125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66675</xdr:rowOff>
    </xdr:from>
    <xdr:to>
      <xdr:col>0</xdr:col>
      <xdr:colOff>333375</xdr:colOff>
      <xdr:row>70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287125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61</xdr:row>
      <xdr:rowOff>66675</xdr:rowOff>
    </xdr:from>
    <xdr:to>
      <xdr:col>0</xdr:col>
      <xdr:colOff>333375</xdr:colOff>
      <xdr:row>69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068050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63</xdr:row>
      <xdr:rowOff>66675</xdr:rowOff>
    </xdr:from>
    <xdr:to>
      <xdr:col>0</xdr:col>
      <xdr:colOff>333375</xdr:colOff>
      <xdr:row>71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477625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65</xdr:row>
      <xdr:rowOff>66675</xdr:rowOff>
    </xdr:from>
    <xdr:to>
      <xdr:col>0</xdr:col>
      <xdr:colOff>333375</xdr:colOff>
      <xdr:row>73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23825" y="11811000"/>
          <a:ext cx="209550" cy="1485900"/>
          <a:chOff x="85" y="1347"/>
          <a:chExt cx="22" cy="15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6" y="150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5" y="134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6" y="134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62"/>
  <sheetViews>
    <sheetView zoomScale="90" zoomScaleNormal="90" zoomScaleSheetLayoutView="100" workbookViewId="0" topLeftCell="A1">
      <selection activeCell="A2" sqref="A2"/>
    </sheetView>
  </sheetViews>
  <sheetFormatPr defaultColWidth="11.421875" defaultRowHeight="12.75"/>
  <cols>
    <col min="1" max="1" width="12.140625" style="83" customWidth="1"/>
    <col min="2" max="2" width="74.00390625" style="74" customWidth="1"/>
    <col min="3" max="3" width="11.28125" style="74" bestFit="1" customWidth="1"/>
    <col min="4" max="9" width="11.421875" style="74" customWidth="1"/>
    <col min="10" max="10" width="11.421875" style="84" customWidth="1"/>
    <col min="11" max="12" width="11.421875" style="74" customWidth="1"/>
    <col min="13" max="13" width="12.421875" style="74" bestFit="1" customWidth="1"/>
    <col min="14" max="20" width="11.421875" style="74" customWidth="1"/>
    <col min="21" max="21" width="11.421875" style="82" customWidth="1"/>
    <col min="22" max="16384" width="11.421875" style="74" customWidth="1"/>
  </cols>
  <sheetData>
    <row r="1" spans="1:4" ht="15.75">
      <c r="A1" s="246" t="s">
        <v>69</v>
      </c>
      <c r="B1" s="246"/>
      <c r="C1" s="246"/>
      <c r="D1" s="246"/>
    </row>
    <row r="2" spans="1:4" ht="15">
      <c r="A2" s="85"/>
      <c r="B2" s="85"/>
      <c r="C2" s="85"/>
      <c r="D2" s="85"/>
    </row>
    <row r="3" spans="1:4" ht="15.75">
      <c r="A3" s="86" t="s">
        <v>133</v>
      </c>
      <c r="B3" s="85"/>
      <c r="C3" s="85"/>
      <c r="D3" s="85"/>
    </row>
    <row r="4" spans="1:4" ht="12.75">
      <c r="A4" s="73"/>
      <c r="B4" s="87"/>
      <c r="C4" s="87"/>
      <c r="D4" s="87"/>
    </row>
    <row r="5" spans="1:42" s="5" customFormat="1" ht="12.75">
      <c r="A5" s="247"/>
      <c r="B5" s="249"/>
      <c r="C5" s="242" t="s">
        <v>135</v>
      </c>
      <c r="D5" s="242"/>
      <c r="E5" s="242"/>
      <c r="F5" s="244" t="s">
        <v>70</v>
      </c>
      <c r="G5" s="223"/>
      <c r="H5" s="242" t="s">
        <v>46</v>
      </c>
      <c r="I5" s="242"/>
      <c r="J5" s="242"/>
      <c r="K5" s="242"/>
      <c r="L5" s="242"/>
      <c r="M5" s="224"/>
      <c r="N5" s="31" t="s">
        <v>55</v>
      </c>
      <c r="O5" s="32"/>
      <c r="P5" s="224"/>
      <c r="Q5" s="224"/>
      <c r="R5" s="224"/>
      <c r="S5" s="224"/>
      <c r="T5" s="17"/>
      <c r="U5" s="1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5" customFormat="1" ht="15.75" customHeight="1">
      <c r="A6" s="248"/>
      <c r="B6" s="249"/>
      <c r="C6" s="196" t="s">
        <v>3</v>
      </c>
      <c r="D6" s="196" t="s">
        <v>4</v>
      </c>
      <c r="E6" s="196" t="s">
        <v>5</v>
      </c>
      <c r="F6" s="244"/>
      <c r="G6" s="223"/>
      <c r="H6" s="196" t="s">
        <v>49</v>
      </c>
      <c r="I6" s="196" t="s">
        <v>50</v>
      </c>
      <c r="J6" s="196" t="s">
        <v>7</v>
      </c>
      <c r="K6" s="196" t="s">
        <v>8</v>
      </c>
      <c r="L6" s="196" t="s">
        <v>5</v>
      </c>
      <c r="M6" s="224"/>
      <c r="N6" s="32" t="s">
        <v>49</v>
      </c>
      <c r="O6" s="32" t="s">
        <v>51</v>
      </c>
      <c r="P6" s="224"/>
      <c r="Q6" s="224"/>
      <c r="R6" s="224"/>
      <c r="S6" s="224"/>
      <c r="T6" s="17"/>
      <c r="U6" s="1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21" s="5" customFormat="1" ht="17.25" customHeight="1">
      <c r="A7" s="250" t="s">
        <v>124</v>
      </c>
      <c r="B7" s="250"/>
      <c r="C7" s="227">
        <v>1485</v>
      </c>
      <c r="D7" s="227">
        <v>574</v>
      </c>
      <c r="E7" s="227">
        <v>15</v>
      </c>
      <c r="F7" s="227">
        <v>2074</v>
      </c>
      <c r="G7" s="223"/>
      <c r="H7" s="227">
        <v>381</v>
      </c>
      <c r="I7" s="227">
        <v>1351</v>
      </c>
      <c r="J7" s="227">
        <v>323</v>
      </c>
      <c r="K7" s="212">
        <v>146</v>
      </c>
      <c r="L7" s="212">
        <v>19</v>
      </c>
      <c r="M7" s="225"/>
      <c r="N7" s="32" t="s">
        <v>52</v>
      </c>
      <c r="O7" s="32" t="s">
        <v>53</v>
      </c>
      <c r="P7" s="31"/>
      <c r="Q7" s="31"/>
      <c r="R7" s="31"/>
      <c r="S7" s="31"/>
      <c r="U7" s="27"/>
    </row>
    <row r="8" spans="1:19" ht="18.75" customHeight="1">
      <c r="A8" s="250" t="s">
        <v>10</v>
      </c>
      <c r="B8" s="250"/>
      <c r="C8" s="213">
        <f>C7/2074</f>
        <v>0.7160077145612344</v>
      </c>
      <c r="D8" s="213">
        <f>D7/2074</f>
        <v>0.2767598842815815</v>
      </c>
      <c r="E8" s="213">
        <f>E7/2074</f>
        <v>0.007232401157184185</v>
      </c>
      <c r="F8" s="213">
        <f>F7/2074</f>
        <v>1</v>
      </c>
      <c r="G8" s="197"/>
      <c r="H8" s="213">
        <f>H7/2074</f>
        <v>0.1837029893924783</v>
      </c>
      <c r="I8" s="213">
        <f>I7/2074</f>
        <v>0.6513982642237223</v>
      </c>
      <c r="J8" s="213">
        <f>J7/2074</f>
        <v>0.1557377049180328</v>
      </c>
      <c r="K8" s="213">
        <f>K7/2074</f>
        <v>0.0703953712632594</v>
      </c>
      <c r="L8" s="213">
        <f>L7/2074</f>
        <v>0.009161041465766635</v>
      </c>
      <c r="M8" s="226"/>
      <c r="N8" s="32" t="s">
        <v>7</v>
      </c>
      <c r="O8" s="32" t="s">
        <v>54</v>
      </c>
      <c r="P8" s="32"/>
      <c r="Q8" s="32"/>
      <c r="R8" s="32"/>
      <c r="S8" s="32"/>
    </row>
    <row r="9" spans="1:13" ht="18.75" customHeight="1">
      <c r="A9" s="75"/>
      <c r="B9" s="45"/>
      <c r="C9" s="89"/>
      <c r="D9" s="89"/>
      <c r="E9" s="89"/>
      <c r="F9" s="89"/>
      <c r="G9" s="82"/>
      <c r="H9" s="90" t="s">
        <v>132</v>
      </c>
      <c r="I9" s="89"/>
      <c r="J9" s="89"/>
      <c r="K9" s="89"/>
      <c r="L9" s="89"/>
      <c r="M9" s="88"/>
    </row>
    <row r="10" spans="1:13" ht="18.75" customHeight="1">
      <c r="A10" s="102" t="s">
        <v>137</v>
      </c>
      <c r="B10" s="45"/>
      <c r="C10" s="89"/>
      <c r="D10" s="89"/>
      <c r="E10" s="89"/>
      <c r="F10" s="89"/>
      <c r="G10" s="82"/>
      <c r="H10" s="90"/>
      <c r="I10" s="89"/>
      <c r="J10" s="89"/>
      <c r="K10" s="89"/>
      <c r="L10" s="89"/>
      <c r="M10" s="88"/>
    </row>
    <row r="11" spans="1:4" ht="12.75">
      <c r="A11" s="73"/>
      <c r="B11" s="87"/>
      <c r="C11" s="87"/>
      <c r="D11" s="87"/>
    </row>
    <row r="12" spans="1:5" ht="35.25" customHeight="1">
      <c r="A12" s="228" t="s">
        <v>129</v>
      </c>
      <c r="B12" s="228" t="s">
        <v>0</v>
      </c>
      <c r="C12" s="228" t="s">
        <v>125</v>
      </c>
      <c r="D12" s="228" t="s">
        <v>10</v>
      </c>
      <c r="E12" s="91"/>
    </row>
    <row r="13" spans="1:5" ht="15.75" customHeight="1">
      <c r="A13" s="229">
        <v>200</v>
      </c>
      <c r="B13" s="230" t="s">
        <v>104</v>
      </c>
      <c r="C13" s="202">
        <v>46</v>
      </c>
      <c r="D13" s="231">
        <f>C13/2074</f>
        <v>0.022179363548698167</v>
      </c>
      <c r="E13" s="76"/>
    </row>
    <row r="14" spans="1:5" ht="15.75" customHeight="1">
      <c r="A14" s="229">
        <v>210</v>
      </c>
      <c r="B14" s="232" t="s">
        <v>105</v>
      </c>
      <c r="C14" s="202">
        <v>139</v>
      </c>
      <c r="D14" s="231">
        <f>C14/2074</f>
        <v>0.06702025072324011</v>
      </c>
      <c r="E14" s="76"/>
    </row>
    <row r="15" spans="1:5" ht="15.75" customHeight="1">
      <c r="A15" s="229">
        <v>220</v>
      </c>
      <c r="B15" s="230" t="s">
        <v>136</v>
      </c>
      <c r="C15" s="202">
        <v>174</v>
      </c>
      <c r="D15" s="231">
        <f aca="true" t="shared" si="0" ref="D15:D27">C15/2074</f>
        <v>0.08389585342333655</v>
      </c>
      <c r="E15" s="76"/>
    </row>
    <row r="16" spans="1:5" ht="15.75" customHeight="1">
      <c r="A16" s="229">
        <v>230</v>
      </c>
      <c r="B16" s="230" t="s">
        <v>106</v>
      </c>
      <c r="C16" s="202">
        <v>183</v>
      </c>
      <c r="D16" s="231">
        <f t="shared" si="0"/>
        <v>0.08823529411764706</v>
      </c>
      <c r="E16" s="76"/>
    </row>
    <row r="17" spans="1:5" ht="15.75" customHeight="1">
      <c r="A17" s="229">
        <v>240</v>
      </c>
      <c r="B17" s="230" t="s">
        <v>107</v>
      </c>
      <c r="C17" s="202">
        <v>145</v>
      </c>
      <c r="D17" s="231">
        <f t="shared" si="0"/>
        <v>0.0699132111861138</v>
      </c>
      <c r="E17" s="76"/>
    </row>
    <row r="18" spans="1:5" ht="24">
      <c r="A18" s="229">
        <v>250</v>
      </c>
      <c r="B18" s="230" t="s">
        <v>108</v>
      </c>
      <c r="C18" s="202">
        <v>123</v>
      </c>
      <c r="D18" s="231">
        <f t="shared" si="0"/>
        <v>0.05930568948891032</v>
      </c>
      <c r="E18" s="76"/>
    </row>
    <row r="19" spans="1:5" ht="15.75" customHeight="1">
      <c r="A19" s="229">
        <v>270</v>
      </c>
      <c r="B19" s="230" t="s">
        <v>109</v>
      </c>
      <c r="C19" s="202">
        <v>146</v>
      </c>
      <c r="D19" s="231">
        <f t="shared" si="0"/>
        <v>0.0703953712632594</v>
      </c>
      <c r="E19" s="76"/>
    </row>
    <row r="20" spans="1:5" ht="15.75" customHeight="1">
      <c r="A20" s="229">
        <v>280</v>
      </c>
      <c r="B20" s="230" t="s">
        <v>110</v>
      </c>
      <c r="C20" s="202">
        <v>107</v>
      </c>
      <c r="D20" s="231">
        <f t="shared" si="0"/>
        <v>0.05159112825458052</v>
      </c>
      <c r="E20" s="76"/>
    </row>
    <row r="21" spans="1:5" ht="15.75" customHeight="1">
      <c r="A21" s="229">
        <v>290</v>
      </c>
      <c r="B21" s="230" t="s">
        <v>111</v>
      </c>
      <c r="C21" s="202">
        <v>70</v>
      </c>
      <c r="D21" s="231">
        <f t="shared" si="0"/>
        <v>0.033751205400192864</v>
      </c>
      <c r="E21" s="76"/>
    </row>
    <row r="22" spans="1:5" ht="15.75" customHeight="1">
      <c r="A22" s="229">
        <v>300</v>
      </c>
      <c r="B22" s="230" t="s">
        <v>112</v>
      </c>
      <c r="C22" s="202">
        <v>118</v>
      </c>
      <c r="D22" s="231">
        <f t="shared" si="0"/>
        <v>0.05689488910318226</v>
      </c>
      <c r="E22" s="76"/>
    </row>
    <row r="23" spans="1:5" ht="15.75" customHeight="1">
      <c r="A23" s="229">
        <v>310</v>
      </c>
      <c r="B23" s="230" t="s">
        <v>113</v>
      </c>
      <c r="C23" s="202">
        <v>236</v>
      </c>
      <c r="D23" s="231">
        <f t="shared" si="0"/>
        <v>0.11378977820636452</v>
      </c>
      <c r="E23" s="76"/>
    </row>
    <row r="24" spans="1:5" ht="15.75" customHeight="1">
      <c r="A24" s="229">
        <v>320</v>
      </c>
      <c r="B24" s="230" t="s">
        <v>114</v>
      </c>
      <c r="C24" s="202">
        <v>339</v>
      </c>
      <c r="D24" s="231">
        <f t="shared" si="0"/>
        <v>0.16345226615236258</v>
      </c>
      <c r="E24" s="76"/>
    </row>
    <row r="25" spans="1:5" ht="15.75" customHeight="1">
      <c r="A25" s="229">
        <v>340</v>
      </c>
      <c r="B25" s="230" t="s">
        <v>115</v>
      </c>
      <c r="C25" s="202">
        <v>137</v>
      </c>
      <c r="D25" s="231">
        <f t="shared" si="0"/>
        <v>0.06605593056894889</v>
      </c>
      <c r="E25" s="76"/>
    </row>
    <row r="26" spans="1:5" ht="15.75" customHeight="1">
      <c r="A26" s="229">
        <v>370</v>
      </c>
      <c r="B26" s="230" t="s">
        <v>116</v>
      </c>
      <c r="C26" s="202">
        <v>82</v>
      </c>
      <c r="D26" s="231">
        <f t="shared" si="0"/>
        <v>0.03953712632594021</v>
      </c>
      <c r="E26" s="76"/>
    </row>
    <row r="27" spans="1:5" ht="15.75" customHeight="1">
      <c r="A27" s="229">
        <v>830</v>
      </c>
      <c r="B27" s="230" t="s">
        <v>117</v>
      </c>
      <c r="C27" s="202">
        <v>29</v>
      </c>
      <c r="D27" s="231">
        <f t="shared" si="0"/>
        <v>0.013982642237222759</v>
      </c>
      <c r="E27" s="76"/>
    </row>
    <row r="28" spans="1:5" ht="15" customHeight="1">
      <c r="A28" s="233" t="s">
        <v>43</v>
      </c>
      <c r="B28" s="212"/>
      <c r="C28" s="212">
        <v>2074</v>
      </c>
      <c r="D28" s="234">
        <f>C28/2074</f>
        <v>1</v>
      </c>
      <c r="E28" s="77"/>
    </row>
    <row r="29" spans="1:4" ht="12.75">
      <c r="A29" s="92"/>
      <c r="B29" s="78"/>
      <c r="C29" s="78"/>
      <c r="D29" s="79"/>
    </row>
    <row r="30" spans="1:4" ht="12.75">
      <c r="A30" s="92"/>
      <c r="B30" s="78"/>
      <c r="C30" s="78"/>
      <c r="D30" s="79"/>
    </row>
    <row r="31" spans="1:4" ht="15">
      <c r="A31" s="103" t="s">
        <v>138</v>
      </c>
      <c r="B31" s="78"/>
      <c r="C31" s="78"/>
      <c r="D31" s="79"/>
    </row>
    <row r="32" spans="1:4" ht="12.75">
      <c r="A32" s="73"/>
      <c r="B32" s="87"/>
      <c r="C32" s="87"/>
      <c r="D32" s="87"/>
    </row>
    <row r="33" spans="1:5" ht="34.5" customHeight="1">
      <c r="A33" s="251" t="s">
        <v>1</v>
      </c>
      <c r="B33" s="251"/>
      <c r="C33" s="228" t="s">
        <v>125</v>
      </c>
      <c r="D33" s="228" t="s">
        <v>10</v>
      </c>
      <c r="E33" s="80"/>
    </row>
    <row r="34" spans="1:5" ht="15.75" customHeight="1">
      <c r="A34" s="252" t="s">
        <v>76</v>
      </c>
      <c r="B34" s="252"/>
      <c r="C34" s="202">
        <v>207</v>
      </c>
      <c r="D34" s="231">
        <f aca="true" t="shared" si="1" ref="D34:D69">C34/2074</f>
        <v>0.09980713596914176</v>
      </c>
      <c r="E34" s="76"/>
    </row>
    <row r="35" spans="1:5" ht="15.75" customHeight="1">
      <c r="A35" s="252" t="s">
        <v>77</v>
      </c>
      <c r="B35" s="252"/>
      <c r="C35" s="202">
        <v>195</v>
      </c>
      <c r="D35" s="231">
        <f t="shared" si="1"/>
        <v>0.0940212150433944</v>
      </c>
      <c r="E35" s="76"/>
    </row>
    <row r="36" spans="1:5" ht="15.75" customHeight="1">
      <c r="A36" s="252" t="s">
        <v>78</v>
      </c>
      <c r="B36" s="252"/>
      <c r="C36" s="202">
        <v>9</v>
      </c>
      <c r="D36" s="231">
        <f t="shared" si="1"/>
        <v>0.004339440694310511</v>
      </c>
      <c r="E36" s="76"/>
    </row>
    <row r="37" spans="1:5" ht="15.75" customHeight="1">
      <c r="A37" s="252" t="s">
        <v>79</v>
      </c>
      <c r="B37" s="252"/>
      <c r="C37" s="202">
        <v>82</v>
      </c>
      <c r="D37" s="231">
        <f t="shared" si="1"/>
        <v>0.03953712632594021</v>
      </c>
      <c r="E37" s="76"/>
    </row>
    <row r="38" spans="1:5" ht="15.75" customHeight="1">
      <c r="A38" s="252" t="s">
        <v>80</v>
      </c>
      <c r="B38" s="252"/>
      <c r="C38" s="202">
        <v>15</v>
      </c>
      <c r="D38" s="231">
        <f t="shared" si="1"/>
        <v>0.007232401157184185</v>
      </c>
      <c r="E38" s="76"/>
    </row>
    <row r="39" spans="1:5" ht="15.75" customHeight="1">
      <c r="A39" s="252" t="s">
        <v>81</v>
      </c>
      <c r="B39" s="252"/>
      <c r="C39" s="202">
        <v>32</v>
      </c>
      <c r="D39" s="231">
        <f t="shared" si="1"/>
        <v>0.015429122468659595</v>
      </c>
      <c r="E39" s="76"/>
    </row>
    <row r="40" spans="1:5" ht="15.75" customHeight="1">
      <c r="A40" s="252" t="s">
        <v>82</v>
      </c>
      <c r="B40" s="252"/>
      <c r="C40" s="202">
        <v>31</v>
      </c>
      <c r="D40" s="231">
        <f t="shared" si="1"/>
        <v>0.014946962391513982</v>
      </c>
      <c r="E40" s="76"/>
    </row>
    <row r="41" spans="1:5" ht="15.75" customHeight="1">
      <c r="A41" s="252" t="s">
        <v>83</v>
      </c>
      <c r="B41" s="252"/>
      <c r="C41" s="202">
        <v>11</v>
      </c>
      <c r="D41" s="231">
        <f t="shared" si="1"/>
        <v>0.005303760848601736</v>
      </c>
      <c r="E41" s="76"/>
    </row>
    <row r="42" spans="1:5" ht="15.75" customHeight="1">
      <c r="A42" s="252" t="s">
        <v>84</v>
      </c>
      <c r="B42" s="252"/>
      <c r="C42" s="202">
        <v>2</v>
      </c>
      <c r="D42" s="231">
        <f t="shared" si="1"/>
        <v>0.0009643201542912247</v>
      </c>
      <c r="E42" s="76"/>
    </row>
    <row r="43" spans="1:5" ht="15.75" customHeight="1">
      <c r="A43" s="252" t="s">
        <v>85</v>
      </c>
      <c r="B43" s="252"/>
      <c r="C43" s="202">
        <v>11</v>
      </c>
      <c r="D43" s="231">
        <f t="shared" si="1"/>
        <v>0.005303760848601736</v>
      </c>
      <c r="E43" s="76"/>
    </row>
    <row r="44" spans="1:5" ht="15.75" customHeight="1">
      <c r="A44" s="252" t="s">
        <v>118</v>
      </c>
      <c r="B44" s="252"/>
      <c r="C44" s="202">
        <v>44</v>
      </c>
      <c r="D44" s="231">
        <f t="shared" si="1"/>
        <v>0.021215043394406944</v>
      </c>
      <c r="E44" s="76"/>
    </row>
    <row r="45" spans="1:5" ht="15.75" customHeight="1">
      <c r="A45" s="252" t="s">
        <v>119</v>
      </c>
      <c r="B45" s="252"/>
      <c r="C45" s="202">
        <v>27</v>
      </c>
      <c r="D45" s="231">
        <f t="shared" si="1"/>
        <v>0.013018322082931534</v>
      </c>
      <c r="E45" s="76"/>
    </row>
    <row r="46" spans="1:5" ht="15.75" customHeight="1">
      <c r="A46" s="252" t="s">
        <v>120</v>
      </c>
      <c r="B46" s="252"/>
      <c r="C46" s="202">
        <v>74</v>
      </c>
      <c r="D46" s="231">
        <f t="shared" si="1"/>
        <v>0.03567984570877531</v>
      </c>
      <c r="E46" s="76"/>
    </row>
    <row r="47" spans="1:5" ht="15.75" customHeight="1">
      <c r="A47" s="252" t="s">
        <v>86</v>
      </c>
      <c r="B47" s="252"/>
      <c r="C47" s="202">
        <v>27</v>
      </c>
      <c r="D47" s="231">
        <f t="shared" si="1"/>
        <v>0.013018322082931534</v>
      </c>
      <c r="E47" s="76"/>
    </row>
    <row r="48" spans="1:5" ht="15.75" customHeight="1">
      <c r="A48" s="252" t="s">
        <v>121</v>
      </c>
      <c r="B48" s="252"/>
      <c r="C48" s="202">
        <v>12</v>
      </c>
      <c r="D48" s="231">
        <f t="shared" si="1"/>
        <v>0.0057859209257473485</v>
      </c>
      <c r="E48" s="76"/>
    </row>
    <row r="49" spans="1:5" ht="15.75" customHeight="1">
      <c r="A49" s="252" t="s">
        <v>87</v>
      </c>
      <c r="B49" s="252"/>
      <c r="C49" s="202">
        <v>70</v>
      </c>
      <c r="D49" s="231">
        <f t="shared" si="1"/>
        <v>0.033751205400192864</v>
      </c>
      <c r="E49" s="76"/>
    </row>
    <row r="50" spans="1:5" ht="15.75" customHeight="1">
      <c r="A50" s="252" t="s">
        <v>88</v>
      </c>
      <c r="B50" s="252"/>
      <c r="C50" s="202">
        <v>47</v>
      </c>
      <c r="D50" s="231">
        <f t="shared" si="1"/>
        <v>0.02266152362584378</v>
      </c>
      <c r="E50" s="76"/>
    </row>
    <row r="51" spans="1:5" ht="15.75" customHeight="1">
      <c r="A51" s="252" t="s">
        <v>89</v>
      </c>
      <c r="B51" s="252"/>
      <c r="C51" s="202">
        <v>52</v>
      </c>
      <c r="D51" s="231">
        <f t="shared" si="1"/>
        <v>0.02507232401157184</v>
      </c>
      <c r="E51" s="76"/>
    </row>
    <row r="52" spans="1:5" ht="15.75" customHeight="1">
      <c r="A52" s="252" t="s">
        <v>90</v>
      </c>
      <c r="B52" s="252"/>
      <c r="C52" s="202">
        <v>113</v>
      </c>
      <c r="D52" s="231">
        <f t="shared" si="1"/>
        <v>0.05448408871745419</v>
      </c>
      <c r="E52" s="76"/>
    </row>
    <row r="53" spans="1:5" ht="15.75" customHeight="1">
      <c r="A53" s="252" t="s">
        <v>91</v>
      </c>
      <c r="B53" s="252"/>
      <c r="C53" s="202">
        <v>133</v>
      </c>
      <c r="D53" s="231">
        <f t="shared" si="1"/>
        <v>0.06412729026036644</v>
      </c>
      <c r="E53" s="76"/>
    </row>
    <row r="54" spans="1:6" ht="15.75" customHeight="1">
      <c r="A54" s="252" t="s">
        <v>92</v>
      </c>
      <c r="B54" s="252"/>
      <c r="C54" s="202">
        <v>27</v>
      </c>
      <c r="D54" s="231">
        <f>C54/2074</f>
        <v>0.013018322082931534</v>
      </c>
      <c r="E54" s="76"/>
      <c r="F54" s="88"/>
    </row>
    <row r="55" spans="1:5" ht="15.75" customHeight="1">
      <c r="A55" s="252" t="s">
        <v>93</v>
      </c>
      <c r="B55" s="252"/>
      <c r="C55" s="202">
        <v>3</v>
      </c>
      <c r="D55" s="231">
        <f t="shared" si="1"/>
        <v>0.0014464802314368371</v>
      </c>
      <c r="E55" s="76"/>
    </row>
    <row r="56" spans="1:5" ht="15.75" customHeight="1">
      <c r="A56" s="252" t="s">
        <v>94</v>
      </c>
      <c r="B56" s="252"/>
      <c r="C56" s="202">
        <v>52</v>
      </c>
      <c r="D56" s="231">
        <f t="shared" si="1"/>
        <v>0.02507232401157184</v>
      </c>
      <c r="E56" s="76"/>
    </row>
    <row r="57" spans="1:5" ht="15.75" customHeight="1">
      <c r="A57" s="252" t="s">
        <v>95</v>
      </c>
      <c r="B57" s="252"/>
      <c r="C57" s="202">
        <v>80</v>
      </c>
      <c r="D57" s="231">
        <f t="shared" si="1"/>
        <v>0.03857280617164899</v>
      </c>
      <c r="E57" s="76"/>
    </row>
    <row r="58" spans="1:5" ht="15.75" customHeight="1">
      <c r="A58" s="252" t="s">
        <v>96</v>
      </c>
      <c r="B58" s="252"/>
      <c r="C58" s="202"/>
      <c r="D58" s="231">
        <f t="shared" si="1"/>
        <v>0</v>
      </c>
      <c r="E58" s="76"/>
    </row>
    <row r="59" spans="1:5" ht="15.75" customHeight="1">
      <c r="A59" s="252" t="s">
        <v>122</v>
      </c>
      <c r="B59" s="252"/>
      <c r="C59" s="202">
        <v>49</v>
      </c>
      <c r="D59" s="231">
        <f t="shared" si="1"/>
        <v>0.023625843780135006</v>
      </c>
      <c r="E59" s="76"/>
    </row>
    <row r="60" spans="1:5" ht="15.75" customHeight="1">
      <c r="A60" s="252" t="s">
        <v>97</v>
      </c>
      <c r="B60" s="252"/>
      <c r="C60" s="202">
        <v>183</v>
      </c>
      <c r="D60" s="231">
        <f t="shared" si="1"/>
        <v>0.08823529411764706</v>
      </c>
      <c r="E60" s="76"/>
    </row>
    <row r="61" spans="1:5" ht="15.75" customHeight="1">
      <c r="A61" s="252" t="s">
        <v>98</v>
      </c>
      <c r="B61" s="252"/>
      <c r="C61" s="202">
        <v>206</v>
      </c>
      <c r="D61" s="231">
        <f t="shared" si="1"/>
        <v>0.09932497589199614</v>
      </c>
      <c r="E61" s="76"/>
    </row>
    <row r="62" spans="1:5" ht="15.75" customHeight="1">
      <c r="A62" s="252" t="s">
        <v>123</v>
      </c>
      <c r="B62" s="252"/>
      <c r="C62" s="202">
        <v>89</v>
      </c>
      <c r="D62" s="231">
        <f t="shared" si="1"/>
        <v>0.0429122468659595</v>
      </c>
      <c r="E62" s="76"/>
    </row>
    <row r="63" spans="1:5" ht="15.75" customHeight="1">
      <c r="A63" s="252" t="s">
        <v>99</v>
      </c>
      <c r="B63" s="252"/>
      <c r="C63" s="202">
        <v>19</v>
      </c>
      <c r="D63" s="231">
        <f t="shared" si="1"/>
        <v>0.009161041465766635</v>
      </c>
      <c r="E63" s="76"/>
    </row>
    <row r="64" spans="1:5" ht="15.75" customHeight="1">
      <c r="A64" s="252" t="s">
        <v>100</v>
      </c>
      <c r="B64" s="252"/>
      <c r="C64" s="202">
        <v>26</v>
      </c>
      <c r="D64" s="231">
        <f t="shared" si="1"/>
        <v>0.01253616200578592</v>
      </c>
      <c r="E64" s="76"/>
    </row>
    <row r="65" spans="1:5" ht="15.75" customHeight="1">
      <c r="A65" s="252" t="s">
        <v>101</v>
      </c>
      <c r="B65" s="252"/>
      <c r="C65" s="202">
        <v>35</v>
      </c>
      <c r="D65" s="231">
        <f t="shared" si="1"/>
        <v>0.016875602700096432</v>
      </c>
      <c r="E65" s="76"/>
    </row>
    <row r="66" spans="1:5" ht="15.75" customHeight="1">
      <c r="A66" s="252" t="s">
        <v>102</v>
      </c>
      <c r="B66" s="252"/>
      <c r="C66" s="202">
        <v>2</v>
      </c>
      <c r="D66" s="231">
        <f t="shared" si="1"/>
        <v>0.0009643201542912247</v>
      </c>
      <c r="E66" s="76"/>
    </row>
    <row r="67" spans="1:5" ht="15.75" customHeight="1">
      <c r="A67" s="252" t="s">
        <v>103</v>
      </c>
      <c r="B67" s="252"/>
      <c r="C67" s="202">
        <v>1</v>
      </c>
      <c r="D67" s="231">
        <f t="shared" si="1"/>
        <v>0.00048216007714561236</v>
      </c>
      <c r="E67" s="76"/>
    </row>
    <row r="68" spans="1:5" ht="15.75" customHeight="1">
      <c r="A68" s="253" t="s">
        <v>45</v>
      </c>
      <c r="B68" s="253"/>
      <c r="C68" s="202">
        <v>108</v>
      </c>
      <c r="D68" s="231">
        <f t="shared" si="1"/>
        <v>0.052073288331726135</v>
      </c>
      <c r="E68" s="76"/>
    </row>
    <row r="69" spans="1:5" ht="15.75" customHeight="1">
      <c r="A69" s="254" t="s">
        <v>43</v>
      </c>
      <c r="B69" s="254"/>
      <c r="C69" s="212">
        <f>SUM(C34:C68)</f>
        <v>2074</v>
      </c>
      <c r="D69" s="234">
        <f t="shared" si="1"/>
        <v>1</v>
      </c>
      <c r="E69" s="77"/>
    </row>
    <row r="70" spans="1:5" ht="15.75" customHeight="1">
      <c r="A70" s="87"/>
      <c r="B70" s="92"/>
      <c r="C70" s="78"/>
      <c r="D70" s="81"/>
      <c r="E70" s="77"/>
    </row>
    <row r="71" spans="1:13" ht="18.75" customHeight="1">
      <c r="A71" s="75"/>
      <c r="B71" s="45"/>
      <c r="C71" s="89"/>
      <c r="D71" s="89"/>
      <c r="E71" s="89"/>
      <c r="F71" s="89"/>
      <c r="G71" s="82"/>
      <c r="I71" s="89"/>
      <c r="J71" s="89"/>
      <c r="K71" s="89"/>
      <c r="L71" s="89"/>
      <c r="M71" s="88"/>
    </row>
    <row r="72" spans="1:42" s="27" customFormat="1" ht="12.75">
      <c r="A72" s="82"/>
      <c r="B72" s="93"/>
      <c r="C72" s="94"/>
      <c r="D72" s="94"/>
      <c r="E72" s="94"/>
      <c r="G72" s="94"/>
      <c r="H72" s="94"/>
      <c r="I72" s="94"/>
      <c r="J72" s="94"/>
      <c r="K72" s="94"/>
      <c r="L72" s="94"/>
      <c r="M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7" ht="12.75">
      <c r="A73" s="5" t="s">
        <v>71</v>
      </c>
      <c r="G73" s="84"/>
    </row>
    <row r="74" spans="1:7" ht="15.75" customHeight="1">
      <c r="A74" s="5"/>
      <c r="B74" s="32"/>
      <c r="C74" s="242" t="s">
        <v>156</v>
      </c>
      <c r="D74" s="242"/>
      <c r="E74" s="32"/>
      <c r="F74" s="242" t="s">
        <v>158</v>
      </c>
      <c r="G74" s="242"/>
    </row>
    <row r="75" spans="2:21" s="5" customFormat="1" ht="12.75">
      <c r="B75" s="31"/>
      <c r="C75" s="196" t="s">
        <v>9</v>
      </c>
      <c r="D75" s="196" t="s">
        <v>128</v>
      </c>
      <c r="E75" s="198"/>
      <c r="F75" s="199" t="s">
        <v>9</v>
      </c>
      <c r="G75" s="200" t="s">
        <v>128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  <row r="76" spans="1:21" ht="15" customHeight="1">
      <c r="A76" s="5"/>
      <c r="B76" s="210" t="s">
        <v>56</v>
      </c>
      <c r="C76" s="202">
        <v>1505</v>
      </c>
      <c r="D76" s="203">
        <f>C76/2074</f>
        <v>0.7256509161041466</v>
      </c>
      <c r="E76" s="222"/>
      <c r="F76" s="205">
        <v>2183</v>
      </c>
      <c r="G76" s="219">
        <f>F76/2933</f>
        <v>0.7442891237640641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ht="15" customHeight="1">
      <c r="A77" s="5"/>
      <c r="B77" s="210" t="s">
        <v>11</v>
      </c>
      <c r="C77" s="202">
        <v>669</v>
      </c>
      <c r="D77" s="203">
        <f aca="true" t="shared" si="2" ref="D77:D83">C77/2074</f>
        <v>0.32256509161041463</v>
      </c>
      <c r="E77" s="222"/>
      <c r="F77" s="205">
        <v>908</v>
      </c>
      <c r="G77" s="219">
        <f aca="true" t="shared" si="3" ref="G77:G82">F77/2933</f>
        <v>0.30958063416297305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ht="15" customHeight="1">
      <c r="A78" s="5"/>
      <c r="B78" s="210" t="s">
        <v>12</v>
      </c>
      <c r="C78" s="202">
        <v>892</v>
      </c>
      <c r="D78" s="203">
        <f t="shared" si="2"/>
        <v>0.43008678881388623</v>
      </c>
      <c r="E78" s="222"/>
      <c r="F78" s="205">
        <v>1272</v>
      </c>
      <c r="G78" s="219">
        <f t="shared" si="3"/>
        <v>0.4336856460961473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ht="15" customHeight="1">
      <c r="A79" s="5"/>
      <c r="B79" s="210" t="s">
        <v>15</v>
      </c>
      <c r="C79" s="202">
        <v>131</v>
      </c>
      <c r="D79" s="203">
        <f t="shared" si="2"/>
        <v>0.06316297010607522</v>
      </c>
      <c r="E79" s="222"/>
      <c r="F79" s="205">
        <v>227</v>
      </c>
      <c r="G79" s="219">
        <f t="shared" si="3"/>
        <v>0.07739515854074326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15" customHeight="1">
      <c r="A80" s="5"/>
      <c r="B80" s="210" t="s">
        <v>13</v>
      </c>
      <c r="C80" s="202">
        <v>67</v>
      </c>
      <c r="D80" s="203">
        <f t="shared" si="2"/>
        <v>0.03230472516875603</v>
      </c>
      <c r="E80" s="222"/>
      <c r="F80" s="205">
        <v>85</v>
      </c>
      <c r="G80" s="219">
        <f t="shared" si="3"/>
        <v>0.028980565973406067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ht="15" customHeight="1">
      <c r="A81" s="5"/>
      <c r="B81" s="210" t="s">
        <v>14</v>
      </c>
      <c r="C81" s="202">
        <v>130</v>
      </c>
      <c r="D81" s="203">
        <f t="shared" si="2"/>
        <v>0.0626808100289296</v>
      </c>
      <c r="E81" s="222"/>
      <c r="F81" s="205">
        <v>233</v>
      </c>
      <c r="G81" s="219">
        <f t="shared" si="3"/>
        <v>0.07944084555063076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5" customHeight="1">
      <c r="A82" s="5"/>
      <c r="B82" s="210" t="s">
        <v>8</v>
      </c>
      <c r="C82" s="202">
        <v>94</v>
      </c>
      <c r="D82" s="203">
        <f t="shared" si="2"/>
        <v>0.04532304725168756</v>
      </c>
      <c r="E82" s="222"/>
      <c r="F82" s="205">
        <v>128</v>
      </c>
      <c r="G82" s="219">
        <f t="shared" si="3"/>
        <v>0.043641322877599725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15" customHeight="1">
      <c r="A83" s="5"/>
      <c r="B83" s="210" t="s">
        <v>5</v>
      </c>
      <c r="C83" s="202">
        <v>10</v>
      </c>
      <c r="D83" s="203">
        <f t="shared" si="2"/>
        <v>0.0048216007714561235</v>
      </c>
      <c r="E83" s="222"/>
      <c r="F83" s="222"/>
      <c r="G83" s="197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0" ht="12.75">
      <c r="A84" s="5"/>
      <c r="B84" s="221"/>
      <c r="C84" s="32"/>
      <c r="D84" s="32"/>
      <c r="E84" s="197"/>
      <c r="F84" s="197"/>
      <c r="G84" s="197"/>
      <c r="H84" s="82"/>
      <c r="I84" s="97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0" ht="12.75">
      <c r="A85" s="5"/>
      <c r="E85" s="82"/>
      <c r="F85" s="82"/>
      <c r="G85" s="82"/>
      <c r="H85" s="82"/>
      <c r="I85" s="97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1:20" ht="12.75">
      <c r="A86" s="5" t="s">
        <v>72</v>
      </c>
      <c r="E86" s="82"/>
      <c r="F86" s="82"/>
      <c r="G86" s="82"/>
      <c r="H86" s="82"/>
      <c r="I86" s="97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20" ht="14.25" customHeight="1">
      <c r="A87" s="5"/>
      <c r="B87" s="32"/>
      <c r="C87" s="242" t="s">
        <v>156</v>
      </c>
      <c r="D87" s="242"/>
      <c r="E87" s="197"/>
      <c r="F87" s="242" t="s">
        <v>158</v>
      </c>
      <c r="G87" s="242"/>
      <c r="H87" s="82"/>
      <c r="I87" s="97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2:21" s="5" customFormat="1" ht="14.25" customHeight="1">
      <c r="B88" s="221"/>
      <c r="C88" s="196" t="s">
        <v>9</v>
      </c>
      <c r="D88" s="196" t="s">
        <v>128</v>
      </c>
      <c r="E88" s="198"/>
      <c r="F88" s="199" t="s">
        <v>9</v>
      </c>
      <c r="G88" s="200" t="s">
        <v>128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</row>
    <row r="89" spans="1:21" ht="15" customHeight="1">
      <c r="A89" s="5"/>
      <c r="B89" s="210" t="s">
        <v>57</v>
      </c>
      <c r="C89" s="202">
        <v>433</v>
      </c>
      <c r="D89" s="203">
        <f aca="true" t="shared" si="4" ref="D89:D94">C89/2074</f>
        <v>0.20877531340405014</v>
      </c>
      <c r="E89" s="204"/>
      <c r="F89" s="205">
        <v>568</v>
      </c>
      <c r="G89" s="219">
        <f>F89/2933</f>
        <v>0.1936583702693488</v>
      </c>
      <c r="H89" s="98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ht="15" customHeight="1">
      <c r="A90" s="5"/>
      <c r="B90" s="210" t="s">
        <v>16</v>
      </c>
      <c r="C90" s="202">
        <v>638</v>
      </c>
      <c r="D90" s="203">
        <f t="shared" si="4"/>
        <v>0.3076181292189007</v>
      </c>
      <c r="E90" s="204"/>
      <c r="F90" s="205">
        <v>921</v>
      </c>
      <c r="G90" s="219">
        <f>F90/2933</f>
        <v>0.31401295601772927</v>
      </c>
      <c r="H90" s="98"/>
      <c r="I90" s="99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ht="15" customHeight="1">
      <c r="A91" s="5"/>
      <c r="B91" s="210" t="s">
        <v>47</v>
      </c>
      <c r="C91" s="202">
        <v>770</v>
      </c>
      <c r="D91" s="203">
        <f t="shared" si="4"/>
        <v>0.3712632594021215</v>
      </c>
      <c r="E91" s="204"/>
      <c r="F91" s="205">
        <v>1079</v>
      </c>
      <c r="G91" s="219">
        <f>F91/2933</f>
        <v>0.36788271394476646</v>
      </c>
      <c r="H91" s="98"/>
      <c r="I91" s="99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ht="15" customHeight="1">
      <c r="A92" s="5"/>
      <c r="B92" s="210" t="s">
        <v>17</v>
      </c>
      <c r="C92" s="202">
        <v>153</v>
      </c>
      <c r="D92" s="203">
        <f t="shared" si="4"/>
        <v>0.07377049180327869</v>
      </c>
      <c r="E92" s="204"/>
      <c r="F92" s="201">
        <v>195</v>
      </c>
      <c r="G92" s="219">
        <f>F92/2933</f>
        <v>0.06648482782134334</v>
      </c>
      <c r="H92" s="98"/>
      <c r="I92" s="99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ht="15" customHeight="1">
      <c r="A93" s="5"/>
      <c r="B93" s="201" t="s">
        <v>8</v>
      </c>
      <c r="C93" s="202">
        <v>168</v>
      </c>
      <c r="D93" s="203">
        <f t="shared" si="4"/>
        <v>0.08100289296046287</v>
      </c>
      <c r="E93" s="204"/>
      <c r="F93" s="205">
        <v>272</v>
      </c>
      <c r="G93" s="219">
        <f>F93/2933</f>
        <v>0.09273781111489943</v>
      </c>
      <c r="H93" s="98"/>
      <c r="I93" s="99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ht="15" customHeight="1">
      <c r="A94" s="5"/>
      <c r="B94" s="201" t="s">
        <v>5</v>
      </c>
      <c r="C94" s="202">
        <v>13</v>
      </c>
      <c r="D94" s="203">
        <f t="shared" si="4"/>
        <v>0.00626808100289296</v>
      </c>
      <c r="E94" s="222"/>
      <c r="F94" s="222"/>
      <c r="G94" s="197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0" ht="12.75">
      <c r="A95" s="5"/>
      <c r="B95" s="27"/>
      <c r="C95" s="82"/>
      <c r="D95" s="89"/>
      <c r="E95" s="82"/>
      <c r="F95" s="82"/>
      <c r="G95" s="82"/>
      <c r="H95" s="82"/>
      <c r="I95" s="97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spans="1:20" ht="12.75">
      <c r="A96" s="5"/>
      <c r="C96" s="82"/>
      <c r="E96" s="82"/>
      <c r="F96" s="82"/>
      <c r="G96" s="82"/>
      <c r="H96" s="82"/>
      <c r="I96" s="97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20" ht="12.75">
      <c r="A97" s="5" t="s">
        <v>73</v>
      </c>
      <c r="E97" s="82"/>
      <c r="F97" s="82"/>
      <c r="G97" s="82"/>
      <c r="H97" s="82"/>
      <c r="I97" s="97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0" ht="15" customHeight="1">
      <c r="A98" s="5"/>
      <c r="B98" s="32"/>
      <c r="C98" s="242" t="s">
        <v>156</v>
      </c>
      <c r="D98" s="242"/>
      <c r="E98" s="197"/>
      <c r="F98" s="242" t="s">
        <v>158</v>
      </c>
      <c r="G98" s="242"/>
      <c r="H98" s="82"/>
      <c r="I98" s="97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2:21" s="5" customFormat="1" ht="15" customHeight="1">
      <c r="B99" s="31"/>
      <c r="C99" s="196" t="s">
        <v>9</v>
      </c>
      <c r="D99" s="196" t="s">
        <v>128</v>
      </c>
      <c r="E99" s="198"/>
      <c r="F99" s="199" t="s">
        <v>9</v>
      </c>
      <c r="G99" s="200" t="s">
        <v>128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</row>
    <row r="100" spans="1:21" ht="15" customHeight="1">
      <c r="A100" s="5"/>
      <c r="B100" s="201" t="s">
        <v>18</v>
      </c>
      <c r="C100" s="202">
        <v>385</v>
      </c>
      <c r="D100" s="203">
        <f>C100/2074</f>
        <v>0.18563162970106076</v>
      </c>
      <c r="E100" s="204"/>
      <c r="F100" s="205">
        <v>488</v>
      </c>
      <c r="G100" s="219">
        <f>F100/2933</f>
        <v>0.16638254347084896</v>
      </c>
      <c r="H100" s="98"/>
      <c r="I100" s="99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ht="15" customHeight="1">
      <c r="A101" s="5"/>
      <c r="B101" s="201" t="s">
        <v>19</v>
      </c>
      <c r="C101" s="202">
        <v>677</v>
      </c>
      <c r="D101" s="203">
        <f aca="true" t="shared" si="5" ref="D101:D109">C101/2074</f>
        <v>0.3264223722275796</v>
      </c>
      <c r="E101" s="204"/>
      <c r="F101" s="205">
        <v>1054</v>
      </c>
      <c r="G101" s="219">
        <f aca="true" t="shared" si="6" ref="G101:G108">F101/2933</f>
        <v>0.35935901807023524</v>
      </c>
      <c r="H101" s="98"/>
      <c r="I101" s="99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ht="15" customHeight="1">
      <c r="A102" s="5"/>
      <c r="B102" s="201" t="s">
        <v>20</v>
      </c>
      <c r="C102" s="202">
        <v>818</v>
      </c>
      <c r="D102" s="203">
        <f t="shared" si="5"/>
        <v>0.3944069431051109</v>
      </c>
      <c r="E102" s="204"/>
      <c r="F102" s="205">
        <v>1231</v>
      </c>
      <c r="G102" s="219">
        <f t="shared" si="6"/>
        <v>0.41970678486191615</v>
      </c>
      <c r="H102" s="98"/>
      <c r="I102" s="99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ht="15" customHeight="1">
      <c r="A103" s="5"/>
      <c r="B103" s="201" t="s">
        <v>21</v>
      </c>
      <c r="C103" s="202">
        <v>391</v>
      </c>
      <c r="D103" s="203">
        <f t="shared" si="5"/>
        <v>0.1885245901639344</v>
      </c>
      <c r="E103" s="204"/>
      <c r="F103" s="201">
        <v>449</v>
      </c>
      <c r="G103" s="219">
        <f t="shared" si="6"/>
        <v>0.15308557790658028</v>
      </c>
      <c r="H103" s="98"/>
      <c r="I103" s="99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ht="15" customHeight="1">
      <c r="A104" s="5"/>
      <c r="B104" s="201" t="s">
        <v>58</v>
      </c>
      <c r="C104" s="202">
        <v>381</v>
      </c>
      <c r="D104" s="203">
        <f t="shared" si="5"/>
        <v>0.1837029893924783</v>
      </c>
      <c r="E104" s="204"/>
      <c r="F104" s="205">
        <v>531</v>
      </c>
      <c r="G104" s="219">
        <f t="shared" si="6"/>
        <v>0.18104330037504263</v>
      </c>
      <c r="H104" s="98"/>
      <c r="I104" s="99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ht="15" customHeight="1">
      <c r="A105" s="5"/>
      <c r="B105" s="201" t="s">
        <v>22</v>
      </c>
      <c r="C105" s="202">
        <v>115</v>
      </c>
      <c r="D105" s="203">
        <f t="shared" si="5"/>
        <v>0.05544840887174542</v>
      </c>
      <c r="E105" s="204"/>
      <c r="F105" s="205">
        <v>203</v>
      </c>
      <c r="G105" s="219">
        <f t="shared" si="6"/>
        <v>0.06921241050119331</v>
      </c>
      <c r="H105" s="98"/>
      <c r="I105" s="99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ht="15" customHeight="1">
      <c r="A106" s="5"/>
      <c r="B106" s="201" t="s">
        <v>59</v>
      </c>
      <c r="C106" s="202">
        <v>93</v>
      </c>
      <c r="D106" s="203">
        <f t="shared" si="5"/>
        <v>0.044840887174541946</v>
      </c>
      <c r="E106" s="204"/>
      <c r="F106" s="201">
        <v>137</v>
      </c>
      <c r="G106" s="219">
        <f t="shared" si="6"/>
        <v>0.04670985339243096</v>
      </c>
      <c r="H106" s="98"/>
      <c r="I106" s="99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ht="15" customHeight="1">
      <c r="A107" s="5"/>
      <c r="B107" s="201" t="s">
        <v>23</v>
      </c>
      <c r="C107" s="202">
        <v>140</v>
      </c>
      <c r="D107" s="203">
        <f t="shared" si="5"/>
        <v>0.06750241080038573</v>
      </c>
      <c r="E107" s="204"/>
      <c r="F107" s="205">
        <v>207</v>
      </c>
      <c r="G107" s="219">
        <f t="shared" si="6"/>
        <v>0.0705762018411183</v>
      </c>
      <c r="H107" s="98"/>
      <c r="I107" s="99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ht="15" customHeight="1">
      <c r="A108" s="5"/>
      <c r="B108" s="201" t="s">
        <v>8</v>
      </c>
      <c r="C108" s="202">
        <v>84</v>
      </c>
      <c r="D108" s="203">
        <f t="shared" si="5"/>
        <v>0.040501446480231434</v>
      </c>
      <c r="E108" s="204"/>
      <c r="F108" s="205">
        <v>121</v>
      </c>
      <c r="G108" s="219">
        <f t="shared" si="6"/>
        <v>0.04125468803273099</v>
      </c>
      <c r="H108" s="98"/>
      <c r="I108" s="99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ht="15" customHeight="1">
      <c r="A109" s="5"/>
      <c r="B109" s="201" t="s">
        <v>5</v>
      </c>
      <c r="C109" s="202">
        <v>9</v>
      </c>
      <c r="D109" s="203">
        <f t="shared" si="5"/>
        <v>0.004339440694310511</v>
      </c>
      <c r="E109" s="204"/>
      <c r="F109" s="204"/>
      <c r="G109" s="197"/>
      <c r="H109" s="98"/>
      <c r="I109" s="99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ht="12.75">
      <c r="A110" s="5"/>
      <c r="B110" s="82"/>
      <c r="C110" s="78"/>
      <c r="D110" s="89"/>
      <c r="E110" s="98"/>
      <c r="F110" s="98"/>
      <c r="G110" s="82"/>
      <c r="H110" s="98"/>
      <c r="I110" s="99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0" ht="12.75">
      <c r="A111" s="5"/>
      <c r="E111" s="82"/>
      <c r="F111" s="82"/>
      <c r="G111" s="82"/>
      <c r="H111" s="82"/>
      <c r="I111" s="97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1:20" ht="12.75">
      <c r="A112" s="5" t="s">
        <v>74</v>
      </c>
      <c r="E112" s="82"/>
      <c r="F112" s="82"/>
      <c r="G112" s="82"/>
      <c r="H112" s="82"/>
      <c r="I112" s="97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1:20" ht="15" customHeight="1">
      <c r="A113" s="5"/>
      <c r="B113" s="32"/>
      <c r="C113" s="242" t="s">
        <v>156</v>
      </c>
      <c r="D113" s="242"/>
      <c r="E113" s="197"/>
      <c r="F113" s="197"/>
      <c r="G113" s="197"/>
      <c r="H113" s="197"/>
      <c r="I113" s="242" t="s">
        <v>158</v>
      </c>
      <c r="J113" s="242"/>
      <c r="K113" s="197"/>
      <c r="L113" s="197"/>
      <c r="M113" s="197"/>
      <c r="N113" s="197"/>
      <c r="O113" s="197"/>
      <c r="P113" s="197"/>
      <c r="Q113" s="82"/>
      <c r="R113" s="82"/>
      <c r="S113" s="82"/>
      <c r="T113" s="82"/>
    </row>
    <row r="114" spans="2:21" s="5" customFormat="1" ht="15" customHeight="1">
      <c r="B114" s="31"/>
      <c r="C114" s="196" t="s">
        <v>9</v>
      </c>
      <c r="D114" s="196" t="s">
        <v>128</v>
      </c>
      <c r="E114" s="198"/>
      <c r="F114" s="31"/>
      <c r="G114" s="31"/>
      <c r="H114" s="31"/>
      <c r="I114" s="199" t="s">
        <v>9</v>
      </c>
      <c r="J114" s="200" t="s">
        <v>128</v>
      </c>
      <c r="K114" s="198"/>
      <c r="L114" s="198"/>
      <c r="M114" s="198"/>
      <c r="N114" s="198"/>
      <c r="O114" s="198"/>
      <c r="P114" s="198"/>
      <c r="Q114" s="95"/>
      <c r="R114" s="95"/>
      <c r="S114" s="95"/>
      <c r="T114" s="95"/>
      <c r="U114" s="95"/>
    </row>
    <row r="115" spans="1:21" ht="15" customHeight="1">
      <c r="A115" s="5"/>
      <c r="B115" s="210" t="s">
        <v>24</v>
      </c>
      <c r="C115" s="202">
        <v>141</v>
      </c>
      <c r="D115" s="203">
        <f aca="true" t="shared" si="7" ref="D115:D125">C115/2074</f>
        <v>0.06798457087753135</v>
      </c>
      <c r="E115" s="204"/>
      <c r="F115" s="243" t="s">
        <v>24</v>
      </c>
      <c r="G115" s="243"/>
      <c r="H115" s="243"/>
      <c r="I115" s="205">
        <v>174</v>
      </c>
      <c r="J115" s="219">
        <f>I115/2933</f>
        <v>0.05932492328673713</v>
      </c>
      <c r="K115" s="204"/>
      <c r="L115" s="204"/>
      <c r="M115" s="204"/>
      <c r="N115" s="204"/>
      <c r="O115" s="204"/>
      <c r="P115" s="204"/>
      <c r="Q115" s="98"/>
      <c r="R115" s="98"/>
      <c r="S115" s="98"/>
      <c r="T115" s="98"/>
      <c r="U115" s="98"/>
    </row>
    <row r="116" spans="1:21" ht="15" customHeight="1">
      <c r="A116" s="5"/>
      <c r="B116" s="210" t="s">
        <v>60</v>
      </c>
      <c r="C116" s="202">
        <v>357</v>
      </c>
      <c r="D116" s="203">
        <f t="shared" si="7"/>
        <v>0.1721311475409836</v>
      </c>
      <c r="E116" s="204"/>
      <c r="F116" s="243" t="s">
        <v>150</v>
      </c>
      <c r="G116" s="243"/>
      <c r="H116" s="243"/>
      <c r="I116" s="205">
        <v>611</v>
      </c>
      <c r="J116" s="219">
        <f aca="true" t="shared" si="8" ref="J116:J126">I116/2933</f>
        <v>0.20831912717354245</v>
      </c>
      <c r="K116" s="204"/>
      <c r="L116" s="204"/>
      <c r="M116" s="204"/>
      <c r="N116" s="204"/>
      <c r="O116" s="204"/>
      <c r="P116" s="204"/>
      <c r="Q116" s="98"/>
      <c r="R116" s="98"/>
      <c r="S116" s="98"/>
      <c r="T116" s="98"/>
      <c r="U116" s="98"/>
    </row>
    <row r="117" spans="1:21" ht="15" customHeight="1">
      <c r="A117" s="5"/>
      <c r="B117" s="210" t="s">
        <v>61</v>
      </c>
      <c r="C117" s="202">
        <v>1340</v>
      </c>
      <c r="D117" s="203">
        <f t="shared" si="7"/>
        <v>0.6460945033751205</v>
      </c>
      <c r="E117" s="204"/>
      <c r="F117" s="243" t="s">
        <v>151</v>
      </c>
      <c r="G117" s="243"/>
      <c r="H117" s="243"/>
      <c r="I117" s="205">
        <v>1461</v>
      </c>
      <c r="J117" s="219">
        <f t="shared" si="8"/>
        <v>0.49812478690760315</v>
      </c>
      <c r="K117" s="204"/>
      <c r="L117" s="204"/>
      <c r="M117" s="204"/>
      <c r="N117" s="204"/>
      <c r="O117" s="204"/>
      <c r="P117" s="204"/>
      <c r="Q117" s="98"/>
      <c r="R117" s="98"/>
      <c r="S117" s="98"/>
      <c r="T117" s="98"/>
      <c r="U117" s="98"/>
    </row>
    <row r="118" spans="1:21" ht="15" customHeight="1">
      <c r="A118" s="5"/>
      <c r="B118" s="210" t="s">
        <v>25</v>
      </c>
      <c r="C118" s="202">
        <v>571</v>
      </c>
      <c r="D118" s="203">
        <f t="shared" si="7"/>
        <v>0.27531340405014465</v>
      </c>
      <c r="E118" s="204"/>
      <c r="F118" s="243" t="s">
        <v>152</v>
      </c>
      <c r="G118" s="243"/>
      <c r="H118" s="243"/>
      <c r="I118" s="205">
        <v>1436</v>
      </c>
      <c r="J118" s="219">
        <f t="shared" si="8"/>
        <v>0.4896010910330719</v>
      </c>
      <c r="K118" s="204"/>
      <c r="L118" s="204"/>
      <c r="M118" s="204"/>
      <c r="N118" s="204"/>
      <c r="O118" s="204"/>
      <c r="P118" s="204"/>
      <c r="Q118" s="98"/>
      <c r="R118" s="98"/>
      <c r="S118" s="98"/>
      <c r="T118" s="98"/>
      <c r="U118" s="98"/>
    </row>
    <row r="119" spans="1:21" ht="15" customHeight="1">
      <c r="A119" s="5"/>
      <c r="B119" s="201" t="s">
        <v>62</v>
      </c>
      <c r="C119" s="202">
        <v>176</v>
      </c>
      <c r="D119" s="203">
        <f t="shared" si="7"/>
        <v>0.08486017357762778</v>
      </c>
      <c r="E119" s="204"/>
      <c r="F119" s="243" t="s">
        <v>25</v>
      </c>
      <c r="G119" s="243"/>
      <c r="H119" s="243"/>
      <c r="I119" s="205">
        <v>725</v>
      </c>
      <c r="J119" s="219">
        <f t="shared" si="8"/>
        <v>0.24718718036140472</v>
      </c>
      <c r="K119" s="204"/>
      <c r="L119" s="204"/>
      <c r="M119" s="204"/>
      <c r="N119" s="204"/>
      <c r="O119" s="204"/>
      <c r="P119" s="204"/>
      <c r="Q119" s="98"/>
      <c r="R119" s="98"/>
      <c r="S119" s="98"/>
      <c r="T119" s="98"/>
      <c r="U119" s="98"/>
    </row>
    <row r="120" spans="1:21" ht="15" customHeight="1">
      <c r="A120" s="5"/>
      <c r="B120" s="201" t="s">
        <v>26</v>
      </c>
      <c r="C120" s="202">
        <v>426</v>
      </c>
      <c r="D120" s="203">
        <f t="shared" si="7"/>
        <v>0.20540019286403086</v>
      </c>
      <c r="E120" s="204"/>
      <c r="F120" s="243" t="s">
        <v>153</v>
      </c>
      <c r="G120" s="243"/>
      <c r="H120" s="243"/>
      <c r="I120" s="205">
        <v>255</v>
      </c>
      <c r="J120" s="219">
        <f t="shared" si="8"/>
        <v>0.0869416979202182</v>
      </c>
      <c r="K120" s="204"/>
      <c r="L120" s="204"/>
      <c r="M120" s="204"/>
      <c r="N120" s="204"/>
      <c r="O120" s="204"/>
      <c r="P120" s="204"/>
      <c r="Q120" s="98"/>
      <c r="R120" s="98"/>
      <c r="S120" s="98"/>
      <c r="T120" s="98"/>
      <c r="U120" s="98"/>
    </row>
    <row r="121" spans="1:21" ht="15" customHeight="1">
      <c r="A121" s="5"/>
      <c r="B121" s="201" t="s">
        <v>27</v>
      </c>
      <c r="C121" s="202">
        <v>373</v>
      </c>
      <c r="D121" s="203">
        <f t="shared" si="7"/>
        <v>0.17984570877531342</v>
      </c>
      <c r="E121" s="204"/>
      <c r="F121" s="243" t="s">
        <v>26</v>
      </c>
      <c r="G121" s="243"/>
      <c r="H121" s="243"/>
      <c r="I121" s="220">
        <v>548</v>
      </c>
      <c r="J121" s="219">
        <f t="shared" si="8"/>
        <v>0.18683941356972383</v>
      </c>
      <c r="K121" s="204"/>
      <c r="L121" s="204"/>
      <c r="M121" s="204"/>
      <c r="N121" s="204"/>
      <c r="O121" s="204"/>
      <c r="P121" s="204"/>
      <c r="Q121" s="98"/>
      <c r="R121" s="98"/>
      <c r="S121" s="98"/>
      <c r="T121" s="98"/>
      <c r="U121" s="98"/>
    </row>
    <row r="122" spans="1:21" ht="15" customHeight="1">
      <c r="A122" s="5"/>
      <c r="B122" s="201" t="s">
        <v>64</v>
      </c>
      <c r="C122" s="202">
        <v>18</v>
      </c>
      <c r="D122" s="203">
        <f t="shared" si="7"/>
        <v>0.008678881388621022</v>
      </c>
      <c r="E122" s="204"/>
      <c r="F122" s="243" t="s">
        <v>27</v>
      </c>
      <c r="G122" s="243"/>
      <c r="H122" s="243"/>
      <c r="I122" s="220">
        <v>479</v>
      </c>
      <c r="J122" s="219">
        <f t="shared" si="8"/>
        <v>0.16331401295601772</v>
      </c>
      <c r="K122" s="204"/>
      <c r="L122" s="204"/>
      <c r="M122" s="204"/>
      <c r="N122" s="204"/>
      <c r="O122" s="204"/>
      <c r="P122" s="204"/>
      <c r="Q122" s="98"/>
      <c r="R122" s="98"/>
      <c r="S122" s="98"/>
      <c r="T122" s="98"/>
      <c r="U122" s="98"/>
    </row>
    <row r="123" spans="1:21" ht="15" customHeight="1">
      <c r="A123" s="5"/>
      <c r="B123" s="201" t="s">
        <v>28</v>
      </c>
      <c r="C123" s="202">
        <v>502</v>
      </c>
      <c r="D123" s="203">
        <f t="shared" si="7"/>
        <v>0.2420443587270974</v>
      </c>
      <c r="E123" s="204"/>
      <c r="F123" s="243" t="s">
        <v>154</v>
      </c>
      <c r="G123" s="243"/>
      <c r="H123" s="243"/>
      <c r="I123" s="220">
        <v>13</v>
      </c>
      <c r="J123" s="219">
        <f t="shared" si="8"/>
        <v>0.004432321854756222</v>
      </c>
      <c r="K123" s="204"/>
      <c r="L123" s="204"/>
      <c r="M123" s="204"/>
      <c r="N123" s="204"/>
      <c r="O123" s="204"/>
      <c r="P123" s="204"/>
      <c r="Q123" s="98"/>
      <c r="R123" s="98"/>
      <c r="S123" s="98"/>
      <c r="T123" s="98"/>
      <c r="U123" s="98"/>
    </row>
    <row r="124" spans="1:21" ht="15" customHeight="1">
      <c r="A124" s="5"/>
      <c r="B124" s="201" t="s">
        <v>8</v>
      </c>
      <c r="C124" s="202">
        <v>62</v>
      </c>
      <c r="D124" s="203">
        <f t="shared" si="7"/>
        <v>0.029893924783027964</v>
      </c>
      <c r="E124" s="204"/>
      <c r="F124" s="243" t="s">
        <v>155</v>
      </c>
      <c r="G124" s="243"/>
      <c r="H124" s="243"/>
      <c r="I124" s="220">
        <v>33</v>
      </c>
      <c r="J124" s="219">
        <f t="shared" si="8"/>
        <v>0.01125127855438118</v>
      </c>
      <c r="K124" s="204"/>
      <c r="L124" s="204"/>
      <c r="M124" s="204"/>
      <c r="N124" s="204"/>
      <c r="O124" s="204"/>
      <c r="P124" s="204"/>
      <c r="Q124" s="98"/>
      <c r="R124" s="98"/>
      <c r="S124" s="98"/>
      <c r="T124" s="98"/>
      <c r="U124" s="98"/>
    </row>
    <row r="125" spans="1:21" ht="15" customHeight="1">
      <c r="A125" s="5"/>
      <c r="B125" s="201" t="s">
        <v>5</v>
      </c>
      <c r="C125" s="202">
        <v>71</v>
      </c>
      <c r="D125" s="203">
        <f t="shared" si="7"/>
        <v>0.034233365477338476</v>
      </c>
      <c r="E125" s="204"/>
      <c r="F125" s="243" t="s">
        <v>28</v>
      </c>
      <c r="G125" s="243"/>
      <c r="H125" s="243"/>
      <c r="I125" s="220">
        <v>661</v>
      </c>
      <c r="J125" s="219">
        <f t="shared" si="8"/>
        <v>0.22536651892260484</v>
      </c>
      <c r="K125" s="204"/>
      <c r="L125" s="204"/>
      <c r="M125" s="204"/>
      <c r="N125" s="204"/>
      <c r="O125" s="204"/>
      <c r="P125" s="204"/>
      <c r="Q125" s="98"/>
      <c r="R125" s="98"/>
      <c r="S125" s="98"/>
      <c r="T125" s="98"/>
      <c r="U125" s="98"/>
    </row>
    <row r="126" spans="1:21" ht="12.75">
      <c r="A126" s="5"/>
      <c r="B126" s="31"/>
      <c r="C126" s="32"/>
      <c r="D126" s="32"/>
      <c r="E126" s="204"/>
      <c r="F126" s="243" t="s">
        <v>8</v>
      </c>
      <c r="G126" s="243"/>
      <c r="H126" s="243"/>
      <c r="I126" s="201">
        <v>106</v>
      </c>
      <c r="J126" s="219">
        <f t="shared" si="8"/>
        <v>0.03614047050801227</v>
      </c>
      <c r="K126" s="204"/>
      <c r="L126" s="204"/>
      <c r="M126" s="204"/>
      <c r="N126" s="204"/>
      <c r="O126" s="204"/>
      <c r="P126" s="204"/>
      <c r="Q126" s="98"/>
      <c r="R126" s="98"/>
      <c r="S126" s="98"/>
      <c r="T126" s="98"/>
      <c r="U126" s="98"/>
    </row>
    <row r="127" spans="1:21" ht="12.75">
      <c r="A127" s="5"/>
      <c r="B127" s="5"/>
      <c r="E127" s="98"/>
      <c r="F127" s="193"/>
      <c r="G127" s="193"/>
      <c r="H127" s="193"/>
      <c r="I127" s="190"/>
      <c r="J127" s="192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ht="12.75">
      <c r="A128" s="5"/>
      <c r="B128" s="5"/>
      <c r="E128" s="98"/>
      <c r="F128" s="190"/>
      <c r="G128" s="190"/>
      <c r="H128" s="192"/>
      <c r="I128" s="99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0" ht="15" customHeight="1">
      <c r="A129" s="5"/>
      <c r="B129" s="31"/>
      <c r="C129" s="242" t="s">
        <v>156</v>
      </c>
      <c r="D129" s="242"/>
      <c r="E129" s="197"/>
      <c r="F129" s="242" t="s">
        <v>158</v>
      </c>
      <c r="G129" s="242"/>
      <c r="H129" s="82"/>
      <c r="I129" s="97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</row>
    <row r="130" spans="1:21" ht="15" customHeight="1">
      <c r="A130" s="5"/>
      <c r="B130" s="214" t="s">
        <v>130</v>
      </c>
      <c r="C130" s="196" t="s">
        <v>9</v>
      </c>
      <c r="D130" s="196" t="s">
        <v>128</v>
      </c>
      <c r="E130" s="198"/>
      <c r="F130" s="199" t="s">
        <v>9</v>
      </c>
      <c r="G130" s="200" t="s">
        <v>128</v>
      </c>
      <c r="H130" s="1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spans="2:21" s="5" customFormat="1" ht="15" customHeight="1">
      <c r="B131" s="201" t="s">
        <v>29</v>
      </c>
      <c r="C131" s="202">
        <v>267</v>
      </c>
      <c r="D131" s="203">
        <f>C131/479</f>
        <v>0.55741127348643</v>
      </c>
      <c r="E131" s="204"/>
      <c r="F131" s="205">
        <v>378</v>
      </c>
      <c r="G131" s="219">
        <f>F131/$F$138</f>
        <v>0.6289517470881864</v>
      </c>
      <c r="H131" s="98"/>
      <c r="I131" s="99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2:21" s="5" customFormat="1" ht="15" customHeight="1">
      <c r="B132" s="201" t="s">
        <v>63</v>
      </c>
      <c r="C132" s="202">
        <v>28</v>
      </c>
      <c r="D132" s="203">
        <f aca="true" t="shared" si="9" ref="D132:D138">C132/479</f>
        <v>0.05845511482254697</v>
      </c>
      <c r="E132" s="204"/>
      <c r="F132" s="201">
        <v>47</v>
      </c>
      <c r="G132" s="219">
        <f aca="true" t="shared" si="10" ref="G132:G138">F132/$F$138</f>
        <v>0.07820299500831947</v>
      </c>
      <c r="H132" s="98"/>
      <c r="I132" s="99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ht="15" customHeight="1">
      <c r="A133" s="5"/>
      <c r="B133" s="201" t="s">
        <v>30</v>
      </c>
      <c r="C133" s="202">
        <v>12</v>
      </c>
      <c r="D133" s="203">
        <f t="shared" si="9"/>
        <v>0.025052192066805846</v>
      </c>
      <c r="E133" s="204"/>
      <c r="F133" s="205">
        <v>33</v>
      </c>
      <c r="G133" s="219">
        <f t="shared" si="10"/>
        <v>0.05490848585690516</v>
      </c>
      <c r="H133" s="98"/>
      <c r="I133" s="99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ht="15" customHeight="1">
      <c r="A134" s="5"/>
      <c r="B134" s="201" t="s">
        <v>31</v>
      </c>
      <c r="C134" s="202">
        <v>19</v>
      </c>
      <c r="D134" s="203">
        <f t="shared" si="9"/>
        <v>0.03966597077244259</v>
      </c>
      <c r="E134" s="204"/>
      <c r="F134" s="201">
        <v>9</v>
      </c>
      <c r="G134" s="219">
        <f t="shared" si="10"/>
        <v>0.014975041597337771</v>
      </c>
      <c r="H134" s="98"/>
      <c r="I134" s="99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ht="15" customHeight="1">
      <c r="A135" s="5"/>
      <c r="B135" s="201" t="s">
        <v>32</v>
      </c>
      <c r="C135" s="202">
        <v>118</v>
      </c>
      <c r="D135" s="203">
        <f t="shared" si="9"/>
        <v>0.24634655532359082</v>
      </c>
      <c r="E135" s="204"/>
      <c r="F135" s="205">
        <v>129</v>
      </c>
      <c r="G135" s="219">
        <f t="shared" si="10"/>
        <v>0.2146422628951747</v>
      </c>
      <c r="H135" s="98"/>
      <c r="I135" s="99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0" ht="15" customHeight="1">
      <c r="A136" s="5"/>
      <c r="B136" s="201" t="s">
        <v>33</v>
      </c>
      <c r="C136" s="202">
        <v>27</v>
      </c>
      <c r="D136" s="203">
        <f t="shared" si="9"/>
        <v>0.05636743215031315</v>
      </c>
      <c r="E136" s="197"/>
      <c r="F136" s="201">
        <v>5</v>
      </c>
      <c r="G136" s="219">
        <f t="shared" si="10"/>
        <v>0.008319467554076539</v>
      </c>
      <c r="H136" s="82"/>
      <c r="I136" s="97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</row>
    <row r="137" spans="1:20" ht="15" customHeight="1">
      <c r="A137" s="5"/>
      <c r="B137" s="201" t="s">
        <v>5</v>
      </c>
      <c r="C137" s="202">
        <v>8</v>
      </c>
      <c r="D137" s="203">
        <f t="shared" si="9"/>
        <v>0.016701461377870562</v>
      </c>
      <c r="E137" s="197"/>
      <c r="F137" s="201">
        <v>0</v>
      </c>
      <c r="G137" s="219">
        <f t="shared" si="10"/>
        <v>0</v>
      </c>
      <c r="H137" s="82"/>
      <c r="I137" s="97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1:20" ht="15" customHeight="1">
      <c r="A138" s="5"/>
      <c r="B138" s="214" t="s">
        <v>43</v>
      </c>
      <c r="C138" s="212">
        <f>SUM(C131:C137)</f>
        <v>479</v>
      </c>
      <c r="D138" s="213">
        <f t="shared" si="9"/>
        <v>1</v>
      </c>
      <c r="E138" s="197"/>
      <c r="F138" s="214">
        <f>SUM(F131:F137)</f>
        <v>601</v>
      </c>
      <c r="G138" s="194">
        <f t="shared" si="10"/>
        <v>1</v>
      </c>
      <c r="H138" s="82"/>
      <c r="I138" s="97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1:20" ht="12.75">
      <c r="A139" s="5"/>
      <c r="B139" s="82"/>
      <c r="C139" s="78"/>
      <c r="D139" s="89"/>
      <c r="E139" s="82"/>
      <c r="F139" s="82"/>
      <c r="G139" s="27"/>
      <c r="H139" s="82"/>
      <c r="I139" s="97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</row>
    <row r="140" spans="1:23" ht="12.75">
      <c r="A140" s="5"/>
      <c r="B140" s="82"/>
      <c r="C140" s="82"/>
      <c r="D140" s="82"/>
      <c r="E140" s="82"/>
      <c r="F140" s="82"/>
      <c r="G140" s="27"/>
      <c r="H140" s="82"/>
      <c r="I140" s="97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V140" s="78"/>
      <c r="W140" s="89"/>
    </row>
    <row r="141" ht="12.75">
      <c r="A141" s="5" t="s">
        <v>65</v>
      </c>
    </row>
    <row r="142" spans="1:15" ht="15" customHeight="1">
      <c r="A142" s="31"/>
      <c r="B142" s="32"/>
      <c r="C142" s="242" t="s">
        <v>156</v>
      </c>
      <c r="D142" s="242"/>
      <c r="E142" s="242"/>
      <c r="F142" s="242"/>
      <c r="G142" s="242"/>
      <c r="H142" s="242"/>
      <c r="I142" s="242"/>
      <c r="J142" s="242"/>
      <c r="K142" s="242"/>
      <c r="L142" s="32"/>
      <c r="M142" s="196" t="s">
        <v>158</v>
      </c>
      <c r="N142" s="32"/>
      <c r="O142" s="32"/>
    </row>
    <row r="143" spans="1:15" ht="17.25" customHeight="1">
      <c r="A143" s="31"/>
      <c r="B143" s="197"/>
      <c r="C143" s="196" t="s">
        <v>44</v>
      </c>
      <c r="D143" s="196">
        <v>1</v>
      </c>
      <c r="E143" s="196">
        <v>2</v>
      </c>
      <c r="F143" s="196">
        <v>3</v>
      </c>
      <c r="G143" s="196">
        <v>4</v>
      </c>
      <c r="H143" s="196">
        <v>5</v>
      </c>
      <c r="I143" s="196">
        <v>6</v>
      </c>
      <c r="J143" s="196">
        <v>7</v>
      </c>
      <c r="K143" s="196" t="s">
        <v>45</v>
      </c>
      <c r="L143" s="32"/>
      <c r="M143" s="196" t="s">
        <v>44</v>
      </c>
      <c r="N143" s="32"/>
      <c r="O143" s="32"/>
    </row>
    <row r="144" spans="1:15" ht="15" customHeight="1">
      <c r="A144" s="245" t="s">
        <v>124</v>
      </c>
      <c r="B144" s="216" t="s">
        <v>34</v>
      </c>
      <c r="C144" s="217">
        <v>4.49429223744292</v>
      </c>
      <c r="D144" s="202">
        <v>49</v>
      </c>
      <c r="E144" s="202">
        <v>128</v>
      </c>
      <c r="F144" s="202">
        <v>242</v>
      </c>
      <c r="G144" s="202">
        <v>404</v>
      </c>
      <c r="H144" s="202">
        <v>495</v>
      </c>
      <c r="I144" s="202">
        <v>286</v>
      </c>
      <c r="J144" s="202">
        <v>148</v>
      </c>
      <c r="K144" s="202">
        <v>322</v>
      </c>
      <c r="L144" s="218"/>
      <c r="M144" s="235">
        <v>4.480456741326306</v>
      </c>
      <c r="N144" s="32"/>
      <c r="O144" s="32"/>
    </row>
    <row r="145" spans="1:15" ht="15" customHeight="1">
      <c r="A145" s="245"/>
      <c r="B145" s="216" t="s">
        <v>35</v>
      </c>
      <c r="C145" s="217">
        <v>4.818342151675485</v>
      </c>
      <c r="D145" s="202">
        <v>54</v>
      </c>
      <c r="E145" s="202">
        <v>97</v>
      </c>
      <c r="F145" s="202">
        <v>187</v>
      </c>
      <c r="G145" s="202">
        <v>318</v>
      </c>
      <c r="H145" s="202">
        <v>409</v>
      </c>
      <c r="I145" s="202">
        <v>382</v>
      </c>
      <c r="J145" s="202">
        <v>254</v>
      </c>
      <c r="K145" s="202">
        <v>373</v>
      </c>
      <c r="L145" s="218"/>
      <c r="M145" s="235">
        <v>4.64256480218281</v>
      </c>
      <c r="N145" s="32"/>
      <c r="O145" s="32"/>
    </row>
    <row r="146" spans="1:15" ht="15" customHeight="1">
      <c r="A146" s="245"/>
      <c r="B146" s="216" t="s">
        <v>36</v>
      </c>
      <c r="C146" s="217">
        <v>4.956114686951434</v>
      </c>
      <c r="D146" s="202">
        <v>44</v>
      </c>
      <c r="E146" s="202">
        <v>77</v>
      </c>
      <c r="F146" s="202">
        <v>147</v>
      </c>
      <c r="G146" s="202">
        <v>330</v>
      </c>
      <c r="H146" s="202">
        <v>436</v>
      </c>
      <c r="I146" s="202">
        <v>394</v>
      </c>
      <c r="J146" s="202">
        <v>281</v>
      </c>
      <c r="K146" s="202">
        <v>365</v>
      </c>
      <c r="L146" s="218"/>
      <c r="M146" s="235">
        <v>4.790634849167042</v>
      </c>
      <c r="N146" s="32"/>
      <c r="O146" s="32"/>
    </row>
    <row r="147" spans="1:15" ht="15" customHeight="1">
      <c r="A147" s="245"/>
      <c r="B147" s="216" t="s">
        <v>37</v>
      </c>
      <c r="C147" s="217">
        <v>3.5209272376046363</v>
      </c>
      <c r="D147" s="202">
        <v>258</v>
      </c>
      <c r="E147" s="202">
        <v>249</v>
      </c>
      <c r="F147" s="202">
        <v>256</v>
      </c>
      <c r="G147" s="202">
        <v>308</v>
      </c>
      <c r="H147" s="202">
        <v>255</v>
      </c>
      <c r="I147" s="202">
        <v>152</v>
      </c>
      <c r="J147" s="202">
        <v>75</v>
      </c>
      <c r="K147" s="202">
        <v>521</v>
      </c>
      <c r="L147" s="218"/>
      <c r="M147" s="235">
        <v>3.3741188318227593</v>
      </c>
      <c r="N147" s="32"/>
      <c r="O147" s="32"/>
    </row>
    <row r="148" spans="1:15" ht="15" customHeight="1">
      <c r="A148" s="245"/>
      <c r="B148" s="216" t="s">
        <v>38</v>
      </c>
      <c r="C148" s="217">
        <v>5.0373216245883645</v>
      </c>
      <c r="D148" s="202">
        <v>32</v>
      </c>
      <c r="E148" s="202">
        <v>66</v>
      </c>
      <c r="F148" s="202">
        <v>141</v>
      </c>
      <c r="G148" s="202">
        <v>343</v>
      </c>
      <c r="H148" s="202">
        <v>493</v>
      </c>
      <c r="I148" s="202">
        <v>475</v>
      </c>
      <c r="J148" s="202">
        <v>272</v>
      </c>
      <c r="K148" s="202">
        <v>252</v>
      </c>
      <c r="L148" s="218"/>
      <c r="M148" s="235">
        <v>5.038107202680067</v>
      </c>
      <c r="N148" s="32"/>
      <c r="O148" s="32"/>
    </row>
    <row r="149" spans="1:15" ht="15" customHeight="1">
      <c r="A149" s="236"/>
      <c r="B149" s="239" t="s">
        <v>159</v>
      </c>
      <c r="C149" s="237"/>
      <c r="D149" s="218"/>
      <c r="E149" s="218"/>
      <c r="F149" s="218"/>
      <c r="G149" s="218"/>
      <c r="H149" s="218"/>
      <c r="I149" s="218"/>
      <c r="J149" s="218"/>
      <c r="K149" s="218"/>
      <c r="L149" s="218"/>
      <c r="M149" s="238"/>
      <c r="N149" s="32"/>
      <c r="O149" s="32"/>
    </row>
    <row r="150" spans="1:12" ht="12.75">
      <c r="A150" s="37"/>
      <c r="B150" s="75"/>
      <c r="C150" s="101"/>
      <c r="D150" s="100"/>
      <c r="E150" s="100"/>
      <c r="F150" s="100"/>
      <c r="G150" s="100"/>
      <c r="H150" s="100"/>
      <c r="I150" s="100"/>
      <c r="J150" s="100"/>
      <c r="K150" s="100"/>
      <c r="L150" s="100"/>
    </row>
    <row r="151" spans="1:2" ht="12.75">
      <c r="A151" s="15"/>
      <c r="B151" s="75"/>
    </row>
    <row r="152" ht="12.75">
      <c r="A152" s="5" t="s">
        <v>68</v>
      </c>
    </row>
    <row r="153" spans="1:7" ht="15" customHeight="1">
      <c r="A153" s="5"/>
      <c r="B153" s="32"/>
      <c r="C153" s="242" t="s">
        <v>156</v>
      </c>
      <c r="D153" s="242"/>
      <c r="E153" s="32"/>
      <c r="F153" s="242" t="s">
        <v>158</v>
      </c>
      <c r="G153" s="242"/>
    </row>
    <row r="154" spans="2:21" s="5" customFormat="1" ht="15" customHeight="1">
      <c r="B154" s="31"/>
      <c r="C154" s="196" t="s">
        <v>9</v>
      </c>
      <c r="D154" s="196" t="s">
        <v>157</v>
      </c>
      <c r="E154" s="198"/>
      <c r="F154" s="199" t="s">
        <v>9</v>
      </c>
      <c r="G154" s="200" t="s">
        <v>128</v>
      </c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</row>
    <row r="155" spans="1:21" ht="15" customHeight="1">
      <c r="A155" s="5"/>
      <c r="B155" s="210" t="s">
        <v>39</v>
      </c>
      <c r="C155" s="202">
        <v>792</v>
      </c>
      <c r="D155" s="203">
        <f>C155/2074</f>
        <v>0.381870781099325</v>
      </c>
      <c r="E155" s="204"/>
      <c r="F155" s="209">
        <v>1404</v>
      </c>
      <c r="G155" s="211">
        <f>F155/$F$158</f>
        <v>0.478690760313672</v>
      </c>
      <c r="H155" s="98"/>
      <c r="I155" s="99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</row>
    <row r="156" spans="1:21" ht="15" customHeight="1">
      <c r="A156" s="5"/>
      <c r="B156" s="210" t="s">
        <v>40</v>
      </c>
      <c r="C156" s="202">
        <v>1205</v>
      </c>
      <c r="D156" s="203">
        <f>C156/2074</f>
        <v>0.5810028929604629</v>
      </c>
      <c r="E156" s="204"/>
      <c r="F156" s="209">
        <v>1434</v>
      </c>
      <c r="G156" s="211">
        <f>F156/$F$158</f>
        <v>0.48891919536310946</v>
      </c>
      <c r="H156" s="98"/>
      <c r="I156" s="99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</row>
    <row r="157" spans="1:21" ht="15" customHeight="1">
      <c r="A157" s="5"/>
      <c r="B157" s="210" t="s">
        <v>5</v>
      </c>
      <c r="C157" s="202">
        <v>77</v>
      </c>
      <c r="D157" s="203">
        <f>C157/2074</f>
        <v>0.03712632594021215</v>
      </c>
      <c r="E157" s="204"/>
      <c r="F157" s="209">
        <v>95</v>
      </c>
      <c r="G157" s="211">
        <f>F157/$F$158</f>
        <v>0.03239004432321855</v>
      </c>
      <c r="H157" s="98"/>
      <c r="I157" s="99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</row>
    <row r="158" spans="1:21" ht="15" customHeight="1">
      <c r="A158" s="5"/>
      <c r="B158" s="201" t="s">
        <v>43</v>
      </c>
      <c r="C158" s="212">
        <f>SUM(C155:C157)</f>
        <v>2074</v>
      </c>
      <c r="D158" s="213">
        <f>C158/2074</f>
        <v>1</v>
      </c>
      <c r="E158" s="204"/>
      <c r="F158" s="215">
        <f>SUM(F155:F157)</f>
        <v>2933</v>
      </c>
      <c r="G158" s="195">
        <f>F158/$F$158</f>
        <v>1</v>
      </c>
      <c r="H158" s="98"/>
      <c r="I158" s="99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</row>
    <row r="159" spans="1:20" ht="12.75">
      <c r="A159" s="5"/>
      <c r="B159" s="82"/>
      <c r="C159" s="5"/>
      <c r="E159" s="82"/>
      <c r="F159" s="82"/>
      <c r="G159" s="82"/>
      <c r="H159" s="82"/>
      <c r="I159" s="97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1:20" ht="12.75">
      <c r="A160" s="5"/>
      <c r="B160" s="82"/>
      <c r="C160" s="5"/>
      <c r="E160" s="82"/>
      <c r="F160" s="82"/>
      <c r="G160" s="82"/>
      <c r="H160" s="82"/>
      <c r="I160" s="97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ht="12.75">
      <c r="A161" s="5" t="s">
        <v>126</v>
      </c>
      <c r="C161" s="5"/>
      <c r="E161" s="82"/>
      <c r="F161" s="82"/>
      <c r="G161" s="82"/>
      <c r="H161" s="82"/>
      <c r="I161" s="97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</row>
    <row r="162" spans="1:20" ht="15" customHeight="1">
      <c r="A162" s="5"/>
      <c r="B162" s="32"/>
      <c r="C162" s="242" t="s">
        <v>156</v>
      </c>
      <c r="D162" s="242"/>
      <c r="E162" s="197"/>
      <c r="F162" s="242" t="s">
        <v>158</v>
      </c>
      <c r="G162" s="242"/>
      <c r="H162" s="82"/>
      <c r="I162" s="97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</row>
    <row r="163" spans="2:21" s="5" customFormat="1" ht="15" customHeight="1">
      <c r="B163" s="31"/>
      <c r="C163" s="196" t="s">
        <v>9</v>
      </c>
      <c r="D163" s="196" t="s">
        <v>128</v>
      </c>
      <c r="E163" s="198"/>
      <c r="F163" s="199" t="s">
        <v>9</v>
      </c>
      <c r="G163" s="200" t="s">
        <v>128</v>
      </c>
      <c r="H163" s="191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</row>
    <row r="164" spans="1:21" ht="15" customHeight="1">
      <c r="A164" s="5"/>
      <c r="B164" s="201" t="s">
        <v>66</v>
      </c>
      <c r="C164" s="202">
        <v>360</v>
      </c>
      <c r="D164" s="203">
        <f>C164/2074</f>
        <v>0.17357762777242045</v>
      </c>
      <c r="E164" s="204"/>
      <c r="F164" s="205">
        <v>572</v>
      </c>
      <c r="G164" s="206">
        <f>F164/2933</f>
        <v>0.19502216160927377</v>
      </c>
      <c r="H164" s="191"/>
      <c r="I164" s="99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</row>
    <row r="165" spans="1:21" ht="15" customHeight="1">
      <c r="A165" s="5"/>
      <c r="B165" s="201" t="s">
        <v>41</v>
      </c>
      <c r="C165" s="202">
        <v>1202</v>
      </c>
      <c r="D165" s="203">
        <f>C165/2074</f>
        <v>0.579556412729026</v>
      </c>
      <c r="E165" s="204"/>
      <c r="F165" s="209">
        <v>1875</v>
      </c>
      <c r="G165" s="206">
        <f>F165/2933</f>
        <v>0.6392771905898398</v>
      </c>
      <c r="H165" s="191"/>
      <c r="I165" s="99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</row>
    <row r="166" spans="1:21" ht="15" customHeight="1">
      <c r="A166" s="5"/>
      <c r="B166" s="201" t="s">
        <v>42</v>
      </c>
      <c r="C166" s="202">
        <v>102</v>
      </c>
      <c r="D166" s="203">
        <f>C166/2074</f>
        <v>0.04918032786885246</v>
      </c>
      <c r="E166" s="204"/>
      <c r="F166" s="205">
        <v>150</v>
      </c>
      <c r="G166" s="206">
        <f>F166/2933</f>
        <v>0.05114217524718718</v>
      </c>
      <c r="H166" s="191"/>
      <c r="I166" s="99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</row>
    <row r="167" spans="1:21" ht="15" customHeight="1">
      <c r="A167" s="5"/>
      <c r="B167" s="201" t="s">
        <v>67</v>
      </c>
      <c r="C167" s="202">
        <v>140</v>
      </c>
      <c r="D167" s="203">
        <f>C167/2074</f>
        <v>0.06750241080038573</v>
      </c>
      <c r="E167" s="204"/>
      <c r="F167" s="205">
        <v>657</v>
      </c>
      <c r="G167" s="206">
        <f>F167/2933</f>
        <v>0.22400272758267986</v>
      </c>
      <c r="H167" s="191"/>
      <c r="I167" s="99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</row>
    <row r="168" spans="1:21" ht="15" customHeight="1">
      <c r="A168" s="5"/>
      <c r="B168" s="201" t="s">
        <v>5</v>
      </c>
      <c r="C168" s="202">
        <v>543</v>
      </c>
      <c r="D168" s="203">
        <f>C168/2074</f>
        <v>0.2618129218900675</v>
      </c>
      <c r="E168" s="204"/>
      <c r="F168" s="207"/>
      <c r="G168" s="208"/>
      <c r="H168" s="191"/>
      <c r="I168" s="99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</row>
    <row r="169" spans="1:10" ht="12.75">
      <c r="A169" s="5"/>
      <c r="I169" s="84"/>
      <c r="J169" s="74"/>
    </row>
    <row r="170" ht="12.75">
      <c r="B170" s="90" t="s">
        <v>132</v>
      </c>
    </row>
    <row r="171" ht="12.75">
      <c r="B171" s="90" t="s">
        <v>131</v>
      </c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  <row r="1131" ht="12.75">
      <c r="A1131" s="5"/>
    </row>
    <row r="1132" ht="12.75">
      <c r="A1132" s="5"/>
    </row>
    <row r="1133" ht="12.75">
      <c r="A1133" s="5"/>
    </row>
    <row r="1134" ht="12.75">
      <c r="A1134" s="5"/>
    </row>
    <row r="1135" ht="12.75">
      <c r="A1135" s="5"/>
    </row>
    <row r="1136" ht="12.75">
      <c r="A1136" s="5"/>
    </row>
    <row r="1137" ht="12.75">
      <c r="A1137" s="5"/>
    </row>
    <row r="1138" ht="12.75">
      <c r="A1138" s="5"/>
    </row>
    <row r="1139" ht="12.75">
      <c r="A1139" s="5"/>
    </row>
    <row r="1140" ht="12.75">
      <c r="A1140" s="5"/>
    </row>
    <row r="1141" ht="12.75">
      <c r="A1141" s="5"/>
    </row>
    <row r="1142" ht="12.75">
      <c r="A1142" s="5"/>
    </row>
    <row r="1143" ht="12.75">
      <c r="A1143" s="5"/>
    </row>
    <row r="1144" ht="12.75">
      <c r="A1144" s="5"/>
    </row>
    <row r="1145" ht="12.75">
      <c r="A1145" s="5"/>
    </row>
    <row r="1146" ht="12.75">
      <c r="A1146" s="5"/>
    </row>
    <row r="1147" ht="12.75">
      <c r="A1147" s="5"/>
    </row>
    <row r="1148" ht="12.75">
      <c r="A1148" s="5"/>
    </row>
    <row r="1149" ht="12.75">
      <c r="A1149" s="5"/>
    </row>
    <row r="1150" ht="12.75">
      <c r="A1150" s="5"/>
    </row>
    <row r="1151" ht="12.75">
      <c r="A1151" s="5"/>
    </row>
    <row r="1152" ht="12.75">
      <c r="A1152" s="5"/>
    </row>
    <row r="1153" ht="12.75">
      <c r="A1153" s="5"/>
    </row>
    <row r="1154" ht="12.75">
      <c r="A1154" s="5"/>
    </row>
    <row r="1155" ht="12.75">
      <c r="A1155" s="5"/>
    </row>
    <row r="1156" ht="12.75">
      <c r="A1156" s="5"/>
    </row>
    <row r="1157" ht="12.75">
      <c r="A1157" s="5"/>
    </row>
    <row r="1158" ht="12.75">
      <c r="A1158" s="5"/>
    </row>
    <row r="1159" ht="12.75">
      <c r="A1159" s="5"/>
    </row>
    <row r="1160" ht="12.75">
      <c r="A1160" s="5"/>
    </row>
    <row r="1161" ht="12.75">
      <c r="A1161" s="5"/>
    </row>
    <row r="1162" ht="12.75">
      <c r="A1162" s="5"/>
    </row>
    <row r="1163" ht="12.75">
      <c r="A1163" s="5"/>
    </row>
    <row r="1164" ht="12.75">
      <c r="A1164" s="5"/>
    </row>
    <row r="1165" ht="12.75">
      <c r="A1165" s="5"/>
    </row>
    <row r="1166" ht="12.75">
      <c r="A1166" s="5"/>
    </row>
    <row r="1167" ht="12.75">
      <c r="A1167" s="5"/>
    </row>
    <row r="1168" ht="12.75">
      <c r="A1168" s="5"/>
    </row>
    <row r="1169" ht="12.75">
      <c r="A1169" s="5"/>
    </row>
    <row r="1170" ht="12.75">
      <c r="A1170" s="5"/>
    </row>
    <row r="1171" ht="12.75">
      <c r="A1171" s="5"/>
    </row>
    <row r="1172" ht="12.75">
      <c r="A1172" s="5"/>
    </row>
    <row r="1173" ht="12.75">
      <c r="A1173" s="5"/>
    </row>
    <row r="1174" ht="12.75">
      <c r="A1174" s="5"/>
    </row>
    <row r="1175" ht="12.75">
      <c r="A1175" s="5"/>
    </row>
    <row r="1176" ht="12.75">
      <c r="A1176" s="5"/>
    </row>
    <row r="1177" ht="12.75">
      <c r="A1177" s="5"/>
    </row>
    <row r="1178" ht="12.75">
      <c r="A1178" s="5"/>
    </row>
    <row r="1179" ht="12.75">
      <c r="A1179" s="5"/>
    </row>
    <row r="1180" ht="12.75">
      <c r="A1180" s="5"/>
    </row>
    <row r="1181" ht="12.75">
      <c r="A1181" s="5"/>
    </row>
    <row r="1182" ht="12.75">
      <c r="A1182" s="5"/>
    </row>
    <row r="1183" ht="12.75">
      <c r="A1183" s="5"/>
    </row>
    <row r="1184" ht="12.75">
      <c r="A1184" s="5"/>
    </row>
    <row r="1185" ht="12.75">
      <c r="A1185" s="5"/>
    </row>
    <row r="1186" ht="12.75">
      <c r="A1186" s="5"/>
    </row>
    <row r="1187" ht="12.75">
      <c r="A1187" s="5"/>
    </row>
    <row r="1188" ht="12.75">
      <c r="A1188" s="5"/>
    </row>
    <row r="1189" ht="12.75">
      <c r="A1189" s="5"/>
    </row>
    <row r="1190" ht="12.75">
      <c r="A1190" s="5"/>
    </row>
    <row r="1191" ht="12.75">
      <c r="A1191" s="5"/>
    </row>
    <row r="1192" ht="12.75">
      <c r="A1192" s="5"/>
    </row>
    <row r="1193" ht="12.75">
      <c r="A1193" s="5"/>
    </row>
    <row r="1194" ht="12.75">
      <c r="A1194" s="5"/>
    </row>
    <row r="1195" ht="12.75">
      <c r="A1195" s="5"/>
    </row>
    <row r="1196" ht="12.75">
      <c r="A1196" s="5"/>
    </row>
    <row r="1197" ht="12.75">
      <c r="A1197" s="5"/>
    </row>
    <row r="1198" ht="12.75">
      <c r="A1198" s="5"/>
    </row>
    <row r="1199" ht="12.75">
      <c r="A1199" s="5"/>
    </row>
    <row r="1200" ht="12.75">
      <c r="A1200" s="5"/>
    </row>
    <row r="1201" ht="12.75">
      <c r="A1201" s="5"/>
    </row>
    <row r="1202" ht="12.75">
      <c r="A1202" s="5"/>
    </row>
    <row r="1203" ht="12.75">
      <c r="A1203" s="5"/>
    </row>
    <row r="1204" ht="12.75">
      <c r="A1204" s="5"/>
    </row>
    <row r="1205" ht="12.75">
      <c r="A1205" s="5"/>
    </row>
    <row r="1206" ht="12.75">
      <c r="A1206" s="5"/>
    </row>
    <row r="1207" ht="12.75">
      <c r="A1207" s="5"/>
    </row>
    <row r="1208" ht="12.75">
      <c r="A1208" s="5"/>
    </row>
    <row r="1209" ht="12.75">
      <c r="A1209" s="5"/>
    </row>
    <row r="1210" ht="12.75">
      <c r="A1210" s="5"/>
    </row>
    <row r="1211" ht="12.75">
      <c r="A1211" s="5"/>
    </row>
    <row r="1212" ht="12.75">
      <c r="A1212" s="5"/>
    </row>
    <row r="1213" ht="12.75">
      <c r="A1213" s="5"/>
    </row>
    <row r="1214" ht="12.75">
      <c r="A1214" s="5"/>
    </row>
    <row r="1215" ht="12.75">
      <c r="A1215" s="5"/>
    </row>
    <row r="1216" ht="12.75">
      <c r="A1216" s="5"/>
    </row>
    <row r="1217" ht="12.75">
      <c r="A1217" s="5"/>
    </row>
    <row r="1218" ht="12.75">
      <c r="A1218" s="5"/>
    </row>
    <row r="1219" ht="12.75">
      <c r="A1219" s="5"/>
    </row>
    <row r="1220" ht="12.75">
      <c r="A1220" s="5"/>
    </row>
    <row r="1221" ht="12.75">
      <c r="A1221" s="5"/>
    </row>
    <row r="1222" ht="12.75">
      <c r="A1222" s="5"/>
    </row>
    <row r="1223" ht="12.75">
      <c r="A1223" s="5"/>
    </row>
    <row r="1224" ht="12.75">
      <c r="A1224" s="5"/>
    </row>
    <row r="1225" ht="12.75">
      <c r="A1225" s="5"/>
    </row>
    <row r="1226" ht="12.75">
      <c r="A1226" s="5"/>
    </row>
    <row r="1227" ht="12.75">
      <c r="A1227" s="5"/>
    </row>
    <row r="1228" ht="12.75">
      <c r="A1228" s="5"/>
    </row>
    <row r="1229" ht="12.75">
      <c r="A1229" s="5"/>
    </row>
    <row r="1230" ht="12.75">
      <c r="A1230" s="5"/>
    </row>
    <row r="1231" ht="12.75">
      <c r="A1231" s="5"/>
    </row>
    <row r="1232" ht="12.75">
      <c r="A1232" s="5"/>
    </row>
    <row r="1233" ht="12.75">
      <c r="A1233" s="5"/>
    </row>
    <row r="1234" ht="12.75">
      <c r="A1234" s="5"/>
    </row>
    <row r="1235" ht="12.75">
      <c r="A1235" s="5"/>
    </row>
    <row r="1236" ht="12.75">
      <c r="A1236" s="5"/>
    </row>
    <row r="1237" ht="12.75">
      <c r="A1237" s="5"/>
    </row>
    <row r="1238" ht="12.75">
      <c r="A1238" s="5"/>
    </row>
    <row r="1239" ht="12.75">
      <c r="A1239" s="5"/>
    </row>
    <row r="1240" ht="12.75">
      <c r="A1240" s="5"/>
    </row>
    <row r="1241" ht="12.75">
      <c r="A1241" s="5"/>
    </row>
    <row r="1242" ht="12.75">
      <c r="A1242" s="5"/>
    </row>
    <row r="1243" ht="12.75">
      <c r="A1243" s="5"/>
    </row>
    <row r="1244" ht="12.75">
      <c r="A1244" s="5"/>
    </row>
    <row r="1245" ht="12.75">
      <c r="A1245" s="5"/>
    </row>
    <row r="1246" ht="12.75">
      <c r="A1246" s="5"/>
    </row>
    <row r="1247" ht="12.75">
      <c r="A1247" s="5"/>
    </row>
    <row r="1248" ht="12.75">
      <c r="A1248" s="5"/>
    </row>
    <row r="1249" ht="12.75">
      <c r="A1249" s="5"/>
    </row>
    <row r="1250" ht="12.75">
      <c r="A1250" s="5"/>
    </row>
    <row r="1251" ht="12.75">
      <c r="A1251" s="5"/>
    </row>
    <row r="1252" ht="12.75">
      <c r="A1252" s="5"/>
    </row>
    <row r="1253" ht="12.75">
      <c r="A1253" s="5"/>
    </row>
    <row r="1254" ht="12.75">
      <c r="A1254" s="5"/>
    </row>
    <row r="1255" ht="12.75">
      <c r="A1255" s="5"/>
    </row>
    <row r="1256" ht="12.75">
      <c r="A1256" s="5"/>
    </row>
    <row r="1257" ht="12.75">
      <c r="A1257" s="5"/>
    </row>
    <row r="1258" ht="12.75">
      <c r="A1258" s="5"/>
    </row>
    <row r="1259" ht="12.75">
      <c r="A1259" s="5"/>
    </row>
    <row r="1260" ht="12.75">
      <c r="A1260" s="5"/>
    </row>
    <row r="1261" ht="12.75">
      <c r="A1261" s="5"/>
    </row>
    <row r="1262" ht="12.75">
      <c r="A1262" s="5"/>
    </row>
    <row r="1263" ht="12.75">
      <c r="A1263" s="5"/>
    </row>
    <row r="1264" ht="12.75">
      <c r="A1264" s="5"/>
    </row>
    <row r="1265" ht="12.75">
      <c r="A1265" s="5"/>
    </row>
    <row r="1266" ht="12.75">
      <c r="A1266" s="5"/>
    </row>
    <row r="1267" ht="12.75">
      <c r="A1267" s="5"/>
    </row>
    <row r="1268" ht="12.75">
      <c r="A1268" s="5"/>
    </row>
    <row r="1269" ht="12.75">
      <c r="A1269" s="5"/>
    </row>
    <row r="1270" ht="12.75">
      <c r="A1270" s="5"/>
    </row>
    <row r="1271" ht="12.75">
      <c r="A1271" s="5"/>
    </row>
    <row r="1272" ht="12.75">
      <c r="A1272" s="5"/>
    </row>
    <row r="1273" ht="12.75">
      <c r="A1273" s="5"/>
    </row>
    <row r="1274" ht="12.75">
      <c r="A1274" s="5"/>
    </row>
    <row r="1275" ht="12.75">
      <c r="A1275" s="5"/>
    </row>
    <row r="1276" ht="12.75">
      <c r="A1276" s="5"/>
    </row>
    <row r="1277" ht="12.75">
      <c r="A1277" s="5"/>
    </row>
    <row r="1278" ht="12.75">
      <c r="A1278" s="5"/>
    </row>
    <row r="1279" ht="12.75">
      <c r="A1279" s="5"/>
    </row>
    <row r="1280" ht="12.75">
      <c r="A1280" s="5"/>
    </row>
    <row r="1281" ht="12.75">
      <c r="A1281" s="5"/>
    </row>
    <row r="1282" ht="12.75">
      <c r="A1282" s="5"/>
    </row>
    <row r="1283" ht="12.75">
      <c r="A1283" s="5"/>
    </row>
    <row r="1284" ht="12.75">
      <c r="A1284" s="5"/>
    </row>
    <row r="1285" ht="12.75">
      <c r="A1285" s="5"/>
    </row>
    <row r="1286" ht="12.75">
      <c r="A1286" s="5"/>
    </row>
    <row r="1287" ht="12.75">
      <c r="A1287" s="5"/>
    </row>
    <row r="1288" ht="12.75">
      <c r="A1288" s="5"/>
    </row>
    <row r="1289" ht="12.75">
      <c r="A1289" s="5"/>
    </row>
    <row r="1290" ht="12.75">
      <c r="A1290" s="5"/>
    </row>
    <row r="1291" ht="12.75">
      <c r="A1291" s="5"/>
    </row>
    <row r="1292" ht="12.75">
      <c r="A1292" s="5"/>
    </row>
    <row r="1293" ht="12.75">
      <c r="A1293" s="5"/>
    </row>
    <row r="1294" ht="12.75">
      <c r="A1294" s="5"/>
    </row>
    <row r="1295" ht="12.75">
      <c r="A1295" s="5"/>
    </row>
    <row r="1296" ht="12.75">
      <c r="A1296" s="5"/>
    </row>
    <row r="1297" ht="12.75">
      <c r="A1297" s="5"/>
    </row>
    <row r="1298" ht="12.75">
      <c r="A1298" s="5"/>
    </row>
    <row r="1299" ht="12.75">
      <c r="A1299" s="5"/>
    </row>
    <row r="1300" ht="12.75">
      <c r="A1300" s="5"/>
    </row>
    <row r="1301" ht="12.75">
      <c r="A1301" s="5"/>
    </row>
    <row r="1302" ht="12.75">
      <c r="A1302" s="5"/>
    </row>
    <row r="1303" ht="12.75">
      <c r="A1303" s="5"/>
    </row>
    <row r="1304" ht="12.75">
      <c r="A1304" s="5"/>
    </row>
    <row r="1305" ht="12.75">
      <c r="A1305" s="5"/>
    </row>
    <row r="1306" ht="12.75">
      <c r="A1306" s="5"/>
    </row>
    <row r="1307" ht="12.75">
      <c r="A1307" s="5"/>
    </row>
    <row r="1308" ht="12.75">
      <c r="A1308" s="5"/>
    </row>
    <row r="1309" ht="12.75">
      <c r="A1309" s="5"/>
    </row>
    <row r="1310" ht="12.75">
      <c r="A1310" s="5"/>
    </row>
    <row r="1311" ht="12.75">
      <c r="A1311" s="5"/>
    </row>
    <row r="1312" ht="12.75">
      <c r="A1312" s="5"/>
    </row>
    <row r="1313" ht="12.75">
      <c r="A1313" s="5"/>
    </row>
    <row r="1314" ht="12.75">
      <c r="A1314" s="5"/>
    </row>
    <row r="1315" ht="12.75">
      <c r="A1315" s="5"/>
    </row>
    <row r="1316" ht="12.75">
      <c r="A1316" s="5"/>
    </row>
    <row r="1317" ht="12.75">
      <c r="A1317" s="5"/>
    </row>
    <row r="1318" ht="12.75">
      <c r="A1318" s="5"/>
    </row>
    <row r="1319" ht="12.75">
      <c r="A1319" s="5"/>
    </row>
    <row r="1320" ht="12.75">
      <c r="A1320" s="5"/>
    </row>
    <row r="1321" ht="12.75">
      <c r="A1321" s="5"/>
    </row>
    <row r="1322" ht="12.75">
      <c r="A1322" s="5"/>
    </row>
    <row r="1323" ht="12.75">
      <c r="A1323" s="5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  <row r="3277" ht="12.75">
      <c r="A3277" s="5"/>
    </row>
    <row r="3278" ht="12.75">
      <c r="A3278" s="5"/>
    </row>
    <row r="3279" ht="12.75">
      <c r="A3279" s="5"/>
    </row>
    <row r="3280" ht="12.75">
      <c r="A3280" s="5"/>
    </row>
    <row r="3281" ht="12.75">
      <c r="A3281" s="5"/>
    </row>
    <row r="3282" ht="12.75">
      <c r="A3282" s="5"/>
    </row>
    <row r="3283" ht="12.75">
      <c r="A3283" s="5"/>
    </row>
    <row r="3284" ht="12.75">
      <c r="A3284" s="5"/>
    </row>
    <row r="3285" ht="12.75">
      <c r="A3285" s="5"/>
    </row>
    <row r="3286" ht="12.75">
      <c r="A3286" s="5"/>
    </row>
    <row r="3287" ht="12.75">
      <c r="A3287" s="5"/>
    </row>
    <row r="3288" ht="12.75">
      <c r="A3288" s="5"/>
    </row>
    <row r="3289" ht="12.75">
      <c r="A3289" s="5"/>
    </row>
    <row r="3290" ht="12.75">
      <c r="A3290" s="5"/>
    </row>
    <row r="3291" ht="12.75">
      <c r="A3291" s="5"/>
    </row>
    <row r="3292" ht="12.75">
      <c r="A3292" s="5"/>
    </row>
    <row r="3293" ht="12.75">
      <c r="A3293" s="5"/>
    </row>
    <row r="3294" ht="12.75">
      <c r="A3294" s="5"/>
    </row>
    <row r="3295" ht="12.75">
      <c r="A3295" s="5"/>
    </row>
    <row r="3296" ht="12.75">
      <c r="A3296" s="5"/>
    </row>
    <row r="3297" ht="12.75">
      <c r="A3297" s="5"/>
    </row>
    <row r="3298" ht="12.75">
      <c r="A3298" s="5"/>
    </row>
    <row r="3299" ht="12.75">
      <c r="A3299" s="5"/>
    </row>
    <row r="3300" ht="12.75">
      <c r="A3300" s="5"/>
    </row>
    <row r="3301" ht="12.75">
      <c r="A3301" s="5"/>
    </row>
    <row r="3302" ht="12.75">
      <c r="A3302" s="5"/>
    </row>
    <row r="3303" ht="12.75">
      <c r="A3303" s="5"/>
    </row>
    <row r="3304" ht="12.75">
      <c r="A3304" s="5"/>
    </row>
    <row r="3305" ht="12.75">
      <c r="A3305" s="5"/>
    </row>
    <row r="3306" ht="12.75">
      <c r="A3306" s="5"/>
    </row>
    <row r="3307" ht="12.75">
      <c r="A3307" s="5"/>
    </row>
    <row r="3308" ht="12.75">
      <c r="A3308" s="5"/>
    </row>
    <row r="3309" ht="12.75">
      <c r="A3309" s="5"/>
    </row>
    <row r="3310" ht="12.75">
      <c r="A3310" s="5"/>
    </row>
    <row r="3311" ht="12.75">
      <c r="A3311" s="5"/>
    </row>
    <row r="3312" ht="12.75">
      <c r="A3312" s="5"/>
    </row>
    <row r="3313" ht="12.75">
      <c r="A3313" s="5"/>
    </row>
    <row r="3314" ht="12.75">
      <c r="A3314" s="5"/>
    </row>
    <row r="3315" ht="12.75">
      <c r="A3315" s="5"/>
    </row>
    <row r="3316" ht="12.75">
      <c r="A3316" s="5"/>
    </row>
    <row r="3317" ht="12.75">
      <c r="A3317" s="5"/>
    </row>
    <row r="3318" ht="12.75">
      <c r="A3318" s="5"/>
    </row>
    <row r="3319" ht="12.75">
      <c r="A3319" s="5"/>
    </row>
    <row r="3320" ht="12.75">
      <c r="A3320" s="5"/>
    </row>
    <row r="3321" ht="12.75">
      <c r="A3321" s="5"/>
    </row>
    <row r="3322" ht="12.75">
      <c r="A3322" s="5"/>
    </row>
    <row r="3323" ht="12.75">
      <c r="A3323" s="5"/>
    </row>
    <row r="3324" ht="12.75">
      <c r="A3324" s="5"/>
    </row>
    <row r="3325" ht="12.75">
      <c r="A3325" s="5"/>
    </row>
    <row r="3326" ht="12.75">
      <c r="A3326" s="5"/>
    </row>
    <row r="3327" ht="12.75">
      <c r="A3327" s="5"/>
    </row>
    <row r="3328" ht="12.75">
      <c r="A3328" s="5"/>
    </row>
    <row r="3329" ht="12.75">
      <c r="A3329" s="5"/>
    </row>
    <row r="3330" ht="12.75">
      <c r="A3330" s="5"/>
    </row>
    <row r="3331" ht="12.75">
      <c r="A3331" s="5"/>
    </row>
    <row r="3332" ht="12.75">
      <c r="A3332" s="5"/>
    </row>
    <row r="3333" ht="12.75">
      <c r="A3333" s="5"/>
    </row>
    <row r="3334" ht="12.75">
      <c r="A3334" s="5"/>
    </row>
    <row r="3335" ht="12.75">
      <c r="A3335" s="5"/>
    </row>
    <row r="3336" ht="12.75">
      <c r="A3336" s="5"/>
    </row>
    <row r="3337" ht="12.75">
      <c r="A3337" s="5"/>
    </row>
    <row r="3338" ht="12.75">
      <c r="A3338" s="5"/>
    </row>
    <row r="3339" ht="12.75">
      <c r="A3339" s="5"/>
    </row>
    <row r="3340" ht="12.75">
      <c r="A3340" s="5"/>
    </row>
    <row r="3341" ht="12.75">
      <c r="A3341" s="5"/>
    </row>
    <row r="3342" ht="12.75">
      <c r="A3342" s="5"/>
    </row>
    <row r="3343" ht="12.75">
      <c r="A3343" s="5"/>
    </row>
    <row r="3344" ht="12.75">
      <c r="A3344" s="5"/>
    </row>
    <row r="3345" ht="12.75">
      <c r="A3345" s="5"/>
    </row>
    <row r="3346" ht="12.75">
      <c r="A3346" s="5"/>
    </row>
    <row r="3347" ht="12.75">
      <c r="A3347" s="5"/>
    </row>
    <row r="3348" ht="12.75">
      <c r="A3348" s="5"/>
    </row>
    <row r="3349" ht="12.75">
      <c r="A3349" s="5"/>
    </row>
    <row r="3350" ht="12.75">
      <c r="A3350" s="5"/>
    </row>
    <row r="3351" ht="12.75">
      <c r="A3351" s="5"/>
    </row>
    <row r="3352" ht="12.75">
      <c r="A3352" s="5"/>
    </row>
    <row r="3353" ht="12.75">
      <c r="A3353" s="5"/>
    </row>
    <row r="3354" ht="12.75">
      <c r="A3354" s="5"/>
    </row>
    <row r="3355" ht="12.75">
      <c r="A3355" s="5"/>
    </row>
    <row r="3356" ht="12.75">
      <c r="A3356" s="5"/>
    </row>
    <row r="3357" ht="12.75">
      <c r="A3357" s="5"/>
    </row>
    <row r="3358" ht="12.75">
      <c r="A3358" s="5"/>
    </row>
    <row r="3359" ht="12.75">
      <c r="A3359" s="5"/>
    </row>
    <row r="3360" ht="12.75">
      <c r="A3360" s="5"/>
    </row>
    <row r="3361" ht="12.75">
      <c r="A3361" s="5"/>
    </row>
    <row r="3362" ht="12.75">
      <c r="A3362" s="5"/>
    </row>
    <row r="3363" ht="12.75">
      <c r="A3363" s="5"/>
    </row>
    <row r="3364" ht="12.75">
      <c r="A3364" s="5"/>
    </row>
    <row r="3365" ht="12.75">
      <c r="A3365" s="5"/>
    </row>
    <row r="3366" ht="12.75">
      <c r="A3366" s="5"/>
    </row>
    <row r="3367" ht="12.75">
      <c r="A3367" s="5"/>
    </row>
    <row r="3368" ht="12.75">
      <c r="A3368" s="5"/>
    </row>
    <row r="3369" ht="12.75">
      <c r="A3369" s="5"/>
    </row>
    <row r="3370" ht="12.75">
      <c r="A3370" s="5"/>
    </row>
    <row r="3371" ht="12.75">
      <c r="A3371" s="5"/>
    </row>
    <row r="3372" ht="12.75">
      <c r="A3372" s="5"/>
    </row>
    <row r="3373" ht="12.75">
      <c r="A3373" s="5"/>
    </row>
    <row r="3374" ht="12.75">
      <c r="A3374" s="5"/>
    </row>
    <row r="3375" ht="12.75">
      <c r="A3375" s="5"/>
    </row>
    <row r="3376" ht="12.75">
      <c r="A3376" s="5"/>
    </row>
    <row r="3377" ht="12.75">
      <c r="A3377" s="5"/>
    </row>
    <row r="3378" ht="12.75">
      <c r="A3378" s="5"/>
    </row>
    <row r="3379" ht="12.75">
      <c r="A3379" s="5"/>
    </row>
    <row r="3380" ht="12.75">
      <c r="A3380" s="5"/>
    </row>
    <row r="3381" ht="12.75">
      <c r="A3381" s="5"/>
    </row>
    <row r="3382" ht="12.75">
      <c r="A3382" s="5"/>
    </row>
    <row r="3383" ht="12.75">
      <c r="A3383" s="5"/>
    </row>
    <row r="3384" ht="12.75">
      <c r="A3384" s="5"/>
    </row>
    <row r="3385" ht="12.75">
      <c r="A3385" s="5"/>
    </row>
    <row r="3386" ht="12.75">
      <c r="A3386" s="5"/>
    </row>
    <row r="3387" ht="12.75">
      <c r="A3387" s="5"/>
    </row>
    <row r="3388" ht="12.75">
      <c r="A3388" s="5"/>
    </row>
    <row r="3389" ht="12.75">
      <c r="A3389" s="5"/>
    </row>
    <row r="3390" ht="12.75">
      <c r="A3390" s="5"/>
    </row>
    <row r="3391" ht="12.75">
      <c r="A3391" s="5"/>
    </row>
    <row r="3392" ht="12.75">
      <c r="A3392" s="5"/>
    </row>
    <row r="3393" ht="12.75">
      <c r="A3393" s="5"/>
    </row>
    <row r="3394" ht="12.75">
      <c r="A3394" s="5"/>
    </row>
    <row r="3395" ht="12.75">
      <c r="A3395" s="5"/>
    </row>
    <row r="3396" ht="12.75">
      <c r="A3396" s="5"/>
    </row>
    <row r="3397" ht="12.75">
      <c r="A3397" s="5"/>
    </row>
    <row r="3398" ht="12.75">
      <c r="A3398" s="5"/>
    </row>
    <row r="3399" ht="12.75">
      <c r="A3399" s="5"/>
    </row>
    <row r="3400" ht="12.75">
      <c r="A3400" s="5"/>
    </row>
    <row r="3401" ht="12.75">
      <c r="A3401" s="5"/>
    </row>
    <row r="3402" ht="12.75">
      <c r="A3402" s="5"/>
    </row>
    <row r="3403" ht="12.75">
      <c r="A3403" s="5"/>
    </row>
    <row r="3404" ht="12.75">
      <c r="A3404" s="5"/>
    </row>
    <row r="3405" ht="12.75">
      <c r="A3405" s="5"/>
    </row>
    <row r="3406" ht="12.75">
      <c r="A3406" s="5"/>
    </row>
    <row r="3407" ht="12.75">
      <c r="A3407" s="5"/>
    </row>
    <row r="3408" ht="12.75">
      <c r="A3408" s="5"/>
    </row>
    <row r="3409" ht="12.75">
      <c r="A3409" s="5"/>
    </row>
    <row r="3410" ht="12.75">
      <c r="A3410" s="5"/>
    </row>
    <row r="3411" ht="12.75">
      <c r="A3411" s="5"/>
    </row>
    <row r="3412" ht="12.75">
      <c r="A3412" s="5"/>
    </row>
    <row r="3413" ht="12.75">
      <c r="A3413" s="5"/>
    </row>
    <row r="3414" ht="12.75">
      <c r="A3414" s="5"/>
    </row>
    <row r="3415" ht="12.75">
      <c r="A3415" s="5"/>
    </row>
    <row r="3416" ht="12.75">
      <c r="A3416" s="5"/>
    </row>
    <row r="3417" ht="12.75">
      <c r="A3417" s="5"/>
    </row>
    <row r="3418" ht="12.75">
      <c r="A3418" s="5"/>
    </row>
    <row r="3419" ht="12.75">
      <c r="A3419" s="5"/>
    </row>
    <row r="3420" ht="12.75">
      <c r="A3420" s="5"/>
    </row>
    <row r="3421" ht="12.75">
      <c r="A3421" s="5"/>
    </row>
    <row r="3422" ht="12.75">
      <c r="A3422" s="5"/>
    </row>
    <row r="3423" ht="12.75">
      <c r="A3423" s="5"/>
    </row>
    <row r="3424" ht="12.75">
      <c r="A3424" s="5"/>
    </row>
    <row r="3425" ht="12.75">
      <c r="A3425" s="5"/>
    </row>
    <row r="3426" ht="12.75">
      <c r="A3426" s="5"/>
    </row>
    <row r="3427" ht="12.75">
      <c r="A3427" s="5"/>
    </row>
    <row r="3428" ht="12.75">
      <c r="A3428" s="5"/>
    </row>
    <row r="3429" ht="12.75">
      <c r="A3429" s="5"/>
    </row>
    <row r="3430" ht="12.75">
      <c r="A3430" s="5"/>
    </row>
    <row r="3431" ht="12.75">
      <c r="A3431" s="5"/>
    </row>
    <row r="3432" ht="12.75">
      <c r="A3432" s="5"/>
    </row>
    <row r="3433" ht="12.75">
      <c r="A3433" s="5"/>
    </row>
    <row r="3434" ht="12.75">
      <c r="A3434" s="5"/>
    </row>
    <row r="3435" ht="12.75">
      <c r="A3435" s="5"/>
    </row>
    <row r="3436" ht="12.75">
      <c r="A3436" s="5"/>
    </row>
    <row r="3437" ht="12.75">
      <c r="A3437" s="5"/>
    </row>
    <row r="3438" ht="12.75">
      <c r="A3438" s="5"/>
    </row>
    <row r="3439" ht="12.75">
      <c r="A3439" s="5"/>
    </row>
    <row r="3440" ht="12.75">
      <c r="A3440" s="5"/>
    </row>
    <row r="3441" ht="12.75">
      <c r="A3441" s="5"/>
    </row>
    <row r="3442" ht="12.75">
      <c r="A3442" s="5"/>
    </row>
    <row r="3443" ht="12.75">
      <c r="A3443" s="5"/>
    </row>
    <row r="3444" ht="12.75">
      <c r="A3444" s="5"/>
    </row>
    <row r="3445" ht="12.75">
      <c r="A3445" s="5"/>
    </row>
    <row r="3446" ht="12.75">
      <c r="A3446" s="5"/>
    </row>
    <row r="3447" ht="12.75">
      <c r="A3447" s="5"/>
    </row>
    <row r="3448" ht="12.75">
      <c r="A3448" s="5"/>
    </row>
    <row r="3449" ht="12.75">
      <c r="A3449" s="5"/>
    </row>
    <row r="3450" ht="12.75">
      <c r="A3450" s="5"/>
    </row>
    <row r="3451" ht="12.75">
      <c r="A3451" s="5"/>
    </row>
    <row r="3452" ht="12.75">
      <c r="A3452" s="5"/>
    </row>
    <row r="3453" ht="12.75">
      <c r="A3453" s="5"/>
    </row>
    <row r="3454" ht="12.75">
      <c r="A3454" s="5"/>
    </row>
    <row r="3455" ht="12.75">
      <c r="A3455" s="5"/>
    </row>
    <row r="3456" ht="12.75">
      <c r="A3456" s="5"/>
    </row>
    <row r="3457" ht="12.75">
      <c r="A3457" s="5"/>
    </row>
    <row r="3458" ht="12.75">
      <c r="A3458" s="5"/>
    </row>
    <row r="3459" ht="12.75">
      <c r="A3459" s="5"/>
    </row>
    <row r="3460" ht="12.75">
      <c r="A3460" s="5"/>
    </row>
    <row r="3461" ht="12.75">
      <c r="A3461" s="5"/>
    </row>
    <row r="3462" ht="12.75">
      <c r="A3462" s="5"/>
    </row>
    <row r="3463" ht="12.75">
      <c r="A3463" s="5"/>
    </row>
    <row r="3464" ht="12.75">
      <c r="A3464" s="5"/>
    </row>
    <row r="3465" ht="12.75">
      <c r="A3465" s="5"/>
    </row>
    <row r="3466" ht="12.75">
      <c r="A3466" s="5"/>
    </row>
    <row r="3467" ht="12.75">
      <c r="A3467" s="5"/>
    </row>
    <row r="3468" ht="12.75">
      <c r="A3468" s="5"/>
    </row>
    <row r="3469" ht="12.75">
      <c r="A3469" s="5"/>
    </row>
    <row r="3470" ht="12.75">
      <c r="A3470" s="5"/>
    </row>
    <row r="3471" ht="12.75">
      <c r="A3471" s="5"/>
    </row>
    <row r="3472" ht="12.75">
      <c r="A3472" s="5"/>
    </row>
    <row r="3473" ht="12.75">
      <c r="A3473" s="5"/>
    </row>
    <row r="3474" ht="12.75">
      <c r="A3474" s="5"/>
    </row>
    <row r="3475" ht="12.75">
      <c r="A3475" s="5"/>
    </row>
    <row r="3476" ht="12.75">
      <c r="A3476" s="5"/>
    </row>
    <row r="3477" ht="12.75">
      <c r="A3477" s="5"/>
    </row>
    <row r="3478" ht="12.75">
      <c r="A3478" s="5"/>
    </row>
    <row r="3479" ht="12.75">
      <c r="A3479" s="5"/>
    </row>
    <row r="3480" ht="12.75">
      <c r="A3480" s="5"/>
    </row>
    <row r="3481" ht="12.75">
      <c r="A3481" s="5"/>
    </row>
    <row r="3482" ht="12.75">
      <c r="A3482" s="5"/>
    </row>
    <row r="3483" ht="12.75">
      <c r="A3483" s="5"/>
    </row>
    <row r="3484" ht="12.75">
      <c r="A3484" s="5"/>
    </row>
    <row r="3485" ht="12.75">
      <c r="A3485" s="5"/>
    </row>
    <row r="3486" ht="12.75">
      <c r="A3486" s="5"/>
    </row>
    <row r="3487" ht="12.75">
      <c r="A3487" s="5"/>
    </row>
    <row r="3488" ht="12.75">
      <c r="A3488" s="5"/>
    </row>
    <row r="3489" ht="12.75">
      <c r="A3489" s="5"/>
    </row>
    <row r="3490" ht="12.75">
      <c r="A3490" s="5"/>
    </row>
    <row r="3491" ht="12.75">
      <c r="A3491" s="5"/>
    </row>
    <row r="3492" ht="12.75">
      <c r="A3492" s="5"/>
    </row>
    <row r="3493" ht="12.75">
      <c r="A3493" s="5"/>
    </row>
    <row r="3494" ht="12.75">
      <c r="A3494" s="5"/>
    </row>
    <row r="3495" ht="12.75">
      <c r="A3495" s="5"/>
    </row>
    <row r="3496" ht="12.75">
      <c r="A3496" s="5"/>
    </row>
    <row r="3497" ht="12.75">
      <c r="A3497" s="5"/>
    </row>
    <row r="3498" ht="12.75">
      <c r="A3498" s="5"/>
    </row>
    <row r="3499" ht="12.75">
      <c r="A3499" s="5"/>
    </row>
    <row r="3500" ht="12.75">
      <c r="A3500" s="5"/>
    </row>
    <row r="3501" ht="12.75">
      <c r="A3501" s="5"/>
    </row>
    <row r="3502" ht="12.75">
      <c r="A3502" s="5"/>
    </row>
    <row r="3503" ht="12.75">
      <c r="A3503" s="5"/>
    </row>
    <row r="3504" ht="12.75">
      <c r="A3504" s="5"/>
    </row>
    <row r="3505" ht="12.75">
      <c r="A3505" s="5"/>
    </row>
    <row r="3506" ht="12.75">
      <c r="A3506" s="5"/>
    </row>
    <row r="3507" ht="12.75">
      <c r="A3507" s="5"/>
    </row>
    <row r="3508" ht="12.75">
      <c r="A3508" s="5"/>
    </row>
    <row r="3509" ht="12.75">
      <c r="A3509" s="5"/>
    </row>
    <row r="3510" ht="12.75">
      <c r="A3510" s="5"/>
    </row>
    <row r="3511" ht="12.75">
      <c r="A3511" s="5"/>
    </row>
    <row r="3512" ht="12.75">
      <c r="A3512" s="5"/>
    </row>
    <row r="3513" ht="12.75">
      <c r="A3513" s="5"/>
    </row>
    <row r="3514" ht="12.75">
      <c r="A3514" s="5"/>
    </row>
    <row r="3515" ht="12.75">
      <c r="A3515" s="5"/>
    </row>
    <row r="3516" ht="12.75">
      <c r="A3516" s="5"/>
    </row>
    <row r="3517" ht="12.75">
      <c r="A3517" s="5"/>
    </row>
    <row r="3518" ht="12.75">
      <c r="A3518" s="5"/>
    </row>
    <row r="3519" ht="12.75">
      <c r="A3519" s="5"/>
    </row>
    <row r="3520" ht="12.75">
      <c r="A3520" s="5"/>
    </row>
    <row r="3521" ht="12.75">
      <c r="A3521" s="5"/>
    </row>
    <row r="3522" ht="12.75">
      <c r="A3522" s="5"/>
    </row>
    <row r="3523" ht="12.75">
      <c r="A3523" s="5"/>
    </row>
    <row r="3524" ht="12.75">
      <c r="A3524" s="5"/>
    </row>
    <row r="3525" ht="12.75">
      <c r="A3525" s="5"/>
    </row>
    <row r="3526" ht="12.75">
      <c r="A3526" s="5"/>
    </row>
    <row r="3527" ht="12.75">
      <c r="A3527" s="5"/>
    </row>
    <row r="3528" ht="12.75">
      <c r="A3528" s="5"/>
    </row>
    <row r="3529" ht="12.75">
      <c r="A3529" s="5"/>
    </row>
    <row r="3530" ht="12.75">
      <c r="A3530" s="5"/>
    </row>
    <row r="3531" ht="12.75">
      <c r="A3531" s="5"/>
    </row>
    <row r="3532" ht="12.75">
      <c r="A3532" s="5"/>
    </row>
    <row r="3533" ht="12.75">
      <c r="A3533" s="5"/>
    </row>
    <row r="3534" ht="12.75">
      <c r="A3534" s="5"/>
    </row>
    <row r="3535" ht="12.75">
      <c r="A3535" s="5"/>
    </row>
    <row r="3536" ht="12.75">
      <c r="A3536" s="5"/>
    </row>
    <row r="3537" ht="12.75">
      <c r="A3537" s="5"/>
    </row>
    <row r="3538" ht="12.75">
      <c r="A3538" s="5"/>
    </row>
    <row r="3539" ht="12.75">
      <c r="A3539" s="5"/>
    </row>
    <row r="3540" ht="12.75">
      <c r="A3540" s="5"/>
    </row>
    <row r="3541" ht="12.75">
      <c r="A3541" s="5"/>
    </row>
    <row r="3542" ht="12.75">
      <c r="A3542" s="5"/>
    </row>
    <row r="3543" ht="12.75">
      <c r="A3543" s="5"/>
    </row>
    <row r="3544" ht="12.75">
      <c r="A3544" s="5"/>
    </row>
    <row r="3545" ht="12.75">
      <c r="A3545" s="5"/>
    </row>
    <row r="3546" ht="12.75">
      <c r="A3546" s="5"/>
    </row>
    <row r="3547" ht="12.75">
      <c r="A3547" s="5"/>
    </row>
    <row r="3548" ht="12.75">
      <c r="A3548" s="5"/>
    </row>
    <row r="3549" ht="12.75">
      <c r="A3549" s="5"/>
    </row>
    <row r="3550" ht="12.75">
      <c r="A3550" s="5"/>
    </row>
    <row r="3551" ht="12.75">
      <c r="A3551" s="5"/>
    </row>
    <row r="3552" ht="12.75">
      <c r="A3552" s="5"/>
    </row>
    <row r="3553" ht="12.75">
      <c r="A3553" s="5"/>
    </row>
    <row r="3554" ht="12.75">
      <c r="A3554" s="5"/>
    </row>
    <row r="3555" ht="12.75">
      <c r="A3555" s="5"/>
    </row>
    <row r="3556" ht="12.75">
      <c r="A3556" s="5"/>
    </row>
    <row r="3557" ht="12.75">
      <c r="A3557" s="5"/>
    </row>
    <row r="3558" ht="12.75">
      <c r="A3558" s="5"/>
    </row>
    <row r="3559" ht="12.75">
      <c r="A3559" s="5"/>
    </row>
    <row r="3560" ht="12.75">
      <c r="A3560" s="5"/>
    </row>
    <row r="3561" ht="12.75">
      <c r="A3561" s="5"/>
    </row>
    <row r="3562" ht="12.75">
      <c r="A3562" s="5"/>
    </row>
    <row r="3563" ht="12.75">
      <c r="A3563" s="5"/>
    </row>
    <row r="3564" ht="12.75">
      <c r="A3564" s="5"/>
    </row>
    <row r="3565" ht="12.75">
      <c r="A3565" s="5"/>
    </row>
    <row r="3566" ht="12.75">
      <c r="A3566" s="5"/>
    </row>
    <row r="3567" ht="12.75">
      <c r="A3567" s="5"/>
    </row>
    <row r="3568" ht="12.75">
      <c r="A3568" s="5"/>
    </row>
    <row r="3569" ht="12.75">
      <c r="A3569" s="5"/>
    </row>
    <row r="3570" ht="12.75">
      <c r="A3570" s="5"/>
    </row>
    <row r="3571" ht="12.75">
      <c r="A3571" s="5"/>
    </row>
    <row r="3572" ht="12.75">
      <c r="A3572" s="5"/>
    </row>
    <row r="3573" ht="12.75">
      <c r="A3573" s="5"/>
    </row>
    <row r="3574" ht="12.75">
      <c r="A3574" s="5"/>
    </row>
    <row r="3575" ht="12.75">
      <c r="A3575" s="5"/>
    </row>
    <row r="3576" ht="12.75">
      <c r="A3576" s="5"/>
    </row>
    <row r="3577" ht="12.75">
      <c r="A3577" s="5"/>
    </row>
    <row r="3578" ht="12.75">
      <c r="A3578" s="5"/>
    </row>
    <row r="3579" ht="12.75">
      <c r="A3579" s="5"/>
    </row>
    <row r="3580" ht="12.75">
      <c r="A3580" s="5"/>
    </row>
    <row r="3581" ht="12.75">
      <c r="A3581" s="5"/>
    </row>
    <row r="3582" ht="12.75">
      <c r="A3582" s="5"/>
    </row>
    <row r="3583" ht="12.75">
      <c r="A3583" s="5"/>
    </row>
    <row r="3584" ht="12.75">
      <c r="A3584" s="5"/>
    </row>
    <row r="3585" ht="12.75">
      <c r="A3585" s="5"/>
    </row>
    <row r="3586" ht="12.75">
      <c r="A3586" s="5"/>
    </row>
    <row r="3587" ht="12.75">
      <c r="A3587" s="5"/>
    </row>
    <row r="3588" ht="12.75">
      <c r="A3588" s="5"/>
    </row>
    <row r="3589" ht="12.75">
      <c r="A3589" s="5"/>
    </row>
    <row r="3590" ht="12.75">
      <c r="A3590" s="5"/>
    </row>
    <row r="3591" ht="12.75">
      <c r="A3591" s="5"/>
    </row>
    <row r="3592" ht="12.75">
      <c r="A3592" s="5"/>
    </row>
    <row r="3593" ht="12.75">
      <c r="A3593" s="5"/>
    </row>
    <row r="3594" ht="12.75">
      <c r="A3594" s="5"/>
    </row>
    <row r="3595" ht="12.75">
      <c r="A3595" s="5"/>
    </row>
    <row r="3596" ht="12.75">
      <c r="A3596" s="5"/>
    </row>
    <row r="3597" ht="12.75">
      <c r="A3597" s="5"/>
    </row>
    <row r="3598" ht="12.75">
      <c r="A3598" s="5"/>
    </row>
    <row r="3599" ht="12.75">
      <c r="A3599" s="5"/>
    </row>
    <row r="3600" ht="12.75">
      <c r="A3600" s="5"/>
    </row>
    <row r="3601" ht="12.75">
      <c r="A3601" s="5"/>
    </row>
    <row r="3602" ht="12.75">
      <c r="A3602" s="5"/>
    </row>
    <row r="3603" ht="12.75">
      <c r="A3603" s="5"/>
    </row>
    <row r="3604" ht="12.75">
      <c r="A3604" s="5"/>
    </row>
    <row r="3605" ht="12.75">
      <c r="A3605" s="5"/>
    </row>
    <row r="3606" ht="12.75">
      <c r="A3606" s="5"/>
    </row>
    <row r="3607" ht="12.75">
      <c r="A3607" s="5"/>
    </row>
    <row r="3608" ht="12.75">
      <c r="A3608" s="5"/>
    </row>
    <row r="3609" ht="12.75">
      <c r="A3609" s="5"/>
    </row>
    <row r="3610" ht="12.75">
      <c r="A3610" s="5"/>
    </row>
    <row r="3611" ht="12.75">
      <c r="A3611" s="5"/>
    </row>
    <row r="3612" ht="12.75">
      <c r="A3612" s="5"/>
    </row>
    <row r="3613" ht="12.75">
      <c r="A3613" s="5"/>
    </row>
    <row r="3614" ht="12.75">
      <c r="A3614" s="5"/>
    </row>
    <row r="3615" ht="12.75">
      <c r="A3615" s="5"/>
    </row>
    <row r="3616" ht="12.75">
      <c r="A3616" s="5"/>
    </row>
    <row r="3617" ht="12.75">
      <c r="A3617" s="5"/>
    </row>
    <row r="3618" ht="12.75">
      <c r="A3618" s="5"/>
    </row>
    <row r="3619" ht="12.75">
      <c r="A3619" s="5"/>
    </row>
    <row r="3620" ht="12.75">
      <c r="A3620" s="5"/>
    </row>
    <row r="3621" ht="12.75">
      <c r="A3621" s="5"/>
    </row>
    <row r="3622" ht="12.75">
      <c r="A3622" s="5"/>
    </row>
    <row r="3623" ht="12.75">
      <c r="A3623" s="5"/>
    </row>
    <row r="3624" ht="12.75">
      <c r="A3624" s="5"/>
    </row>
    <row r="3625" ht="12.75">
      <c r="A3625" s="5"/>
    </row>
    <row r="3626" ht="12.75">
      <c r="A3626" s="5"/>
    </row>
    <row r="3627" ht="12.75">
      <c r="A3627" s="5"/>
    </row>
    <row r="3628" ht="12.75">
      <c r="A3628" s="5"/>
    </row>
    <row r="3629" ht="12.75">
      <c r="A3629" s="5"/>
    </row>
    <row r="3630" ht="12.75">
      <c r="A3630" s="5"/>
    </row>
    <row r="3631" ht="12.75">
      <c r="A3631" s="5"/>
    </row>
    <row r="3632" ht="12.75">
      <c r="A3632" s="5"/>
    </row>
    <row r="3633" ht="12.75">
      <c r="A3633" s="5"/>
    </row>
    <row r="3634" ht="12.75">
      <c r="A3634" s="5"/>
    </row>
    <row r="3635" ht="12.75">
      <c r="A3635" s="5"/>
    </row>
    <row r="3636" ht="12.75">
      <c r="A3636" s="5"/>
    </row>
    <row r="3637" ht="12.75">
      <c r="A3637" s="5"/>
    </row>
    <row r="3638" ht="12.75">
      <c r="A3638" s="5"/>
    </row>
    <row r="3639" ht="12.75">
      <c r="A3639" s="5"/>
    </row>
    <row r="3640" ht="12.75">
      <c r="A3640" s="5"/>
    </row>
    <row r="3641" ht="12.75">
      <c r="A3641" s="5"/>
    </row>
    <row r="3642" ht="12.75">
      <c r="A3642" s="5"/>
    </row>
    <row r="3643" ht="12.75">
      <c r="A3643" s="5"/>
    </row>
    <row r="3644" ht="12.75">
      <c r="A3644" s="5"/>
    </row>
    <row r="3645" ht="12.75">
      <c r="A3645" s="5"/>
    </row>
    <row r="3646" ht="12.75">
      <c r="A3646" s="5"/>
    </row>
    <row r="3647" ht="12.75">
      <c r="A3647" s="5"/>
    </row>
    <row r="3648" ht="12.75">
      <c r="A3648" s="5"/>
    </row>
    <row r="3649" ht="12.75">
      <c r="A3649" s="5"/>
    </row>
    <row r="3650" ht="12.75">
      <c r="A3650" s="5"/>
    </row>
    <row r="3651" ht="12.75">
      <c r="A3651" s="5"/>
    </row>
    <row r="3652" ht="12.75">
      <c r="A3652" s="5"/>
    </row>
    <row r="3653" ht="12.75">
      <c r="A3653" s="5"/>
    </row>
    <row r="3654" ht="12.75">
      <c r="A3654" s="5"/>
    </row>
    <row r="3655" ht="12.75">
      <c r="A3655" s="5"/>
    </row>
    <row r="3656" ht="12.75">
      <c r="A3656" s="5"/>
    </row>
    <row r="3657" ht="12.75">
      <c r="A3657" s="5"/>
    </row>
    <row r="3658" ht="12.75">
      <c r="A3658" s="5"/>
    </row>
    <row r="3659" ht="12.75">
      <c r="A3659" s="5"/>
    </row>
    <row r="3660" ht="12.75">
      <c r="A3660" s="5"/>
    </row>
    <row r="3661" ht="12.75">
      <c r="A3661" s="5"/>
    </row>
    <row r="3662" ht="12.75">
      <c r="A3662" s="5"/>
    </row>
    <row r="3663" ht="12.75">
      <c r="A3663" s="5"/>
    </row>
    <row r="3664" ht="12.75">
      <c r="A3664" s="5"/>
    </row>
    <row r="3665" ht="12.75">
      <c r="A3665" s="5"/>
    </row>
    <row r="3666" ht="12.75">
      <c r="A3666" s="5"/>
    </row>
    <row r="3667" ht="12.75">
      <c r="A3667" s="5"/>
    </row>
    <row r="3668" ht="12.75">
      <c r="A3668" s="5"/>
    </row>
    <row r="3669" ht="12.75">
      <c r="A3669" s="5"/>
    </row>
    <row r="3670" ht="12.75">
      <c r="A3670" s="5"/>
    </row>
    <row r="3671" ht="12.75">
      <c r="A3671" s="5"/>
    </row>
    <row r="3672" ht="12.75">
      <c r="A3672" s="5"/>
    </row>
    <row r="3673" ht="12.75">
      <c r="A3673" s="5"/>
    </row>
    <row r="3674" ht="12.75">
      <c r="A3674" s="5"/>
    </row>
    <row r="3675" ht="12.75">
      <c r="A3675" s="5"/>
    </row>
    <row r="3676" ht="12.75">
      <c r="A3676" s="5"/>
    </row>
    <row r="3677" ht="12.75">
      <c r="A3677" s="5"/>
    </row>
    <row r="3678" ht="12.75">
      <c r="A3678" s="5"/>
    </row>
    <row r="3679" ht="12.75">
      <c r="A3679" s="5"/>
    </row>
    <row r="3680" ht="12.75">
      <c r="A3680" s="5"/>
    </row>
    <row r="3681" ht="12.75">
      <c r="A3681" s="5"/>
    </row>
    <row r="3682" ht="12.75">
      <c r="A3682" s="5"/>
    </row>
    <row r="3683" ht="12.75">
      <c r="A3683" s="5"/>
    </row>
    <row r="3684" ht="12.75">
      <c r="A3684" s="5"/>
    </row>
    <row r="3685" ht="12.75">
      <c r="A3685" s="5"/>
    </row>
    <row r="3686" ht="12.75">
      <c r="A3686" s="5"/>
    </row>
    <row r="3687" ht="12.75">
      <c r="A3687" s="5"/>
    </row>
    <row r="3688" ht="12.75">
      <c r="A3688" s="5"/>
    </row>
    <row r="3689" ht="12.75">
      <c r="A3689" s="5"/>
    </row>
    <row r="3690" ht="12.75">
      <c r="A3690" s="5"/>
    </row>
    <row r="3691" ht="12.75">
      <c r="A3691" s="5"/>
    </row>
    <row r="3692" ht="12.75">
      <c r="A3692" s="5"/>
    </row>
    <row r="3693" ht="12.75">
      <c r="A3693" s="5"/>
    </row>
    <row r="3694" ht="12.75">
      <c r="A3694" s="5"/>
    </row>
    <row r="3695" ht="12.75">
      <c r="A3695" s="5"/>
    </row>
    <row r="3696" ht="12.75">
      <c r="A3696" s="5"/>
    </row>
    <row r="3697" ht="12.75">
      <c r="A3697" s="5"/>
    </row>
    <row r="3698" ht="12.75">
      <c r="A3698" s="5"/>
    </row>
    <row r="3699" ht="12.75">
      <c r="A3699" s="5"/>
    </row>
    <row r="3700" ht="12.75">
      <c r="A3700" s="5"/>
    </row>
    <row r="3701" ht="12.75">
      <c r="A3701" s="5"/>
    </row>
    <row r="3702" ht="12.75">
      <c r="A3702" s="5"/>
    </row>
    <row r="3703" ht="12.75">
      <c r="A3703" s="5"/>
    </row>
    <row r="3704" ht="12.75">
      <c r="A3704" s="5"/>
    </row>
    <row r="3705" ht="12.75">
      <c r="A3705" s="5"/>
    </row>
    <row r="3706" ht="12.75">
      <c r="A3706" s="5"/>
    </row>
    <row r="3707" ht="12.75">
      <c r="A3707" s="5"/>
    </row>
    <row r="3708" ht="12.75">
      <c r="A3708" s="5"/>
    </row>
    <row r="3709" ht="12.75">
      <c r="A3709" s="5"/>
    </row>
    <row r="3710" ht="12.75">
      <c r="A3710" s="5"/>
    </row>
    <row r="3711" ht="12.75">
      <c r="A3711" s="5"/>
    </row>
    <row r="3712" ht="12.75">
      <c r="A3712" s="5"/>
    </row>
    <row r="3713" ht="12.75">
      <c r="A3713" s="5"/>
    </row>
    <row r="3714" ht="12.75">
      <c r="A3714" s="5"/>
    </row>
    <row r="3715" ht="12.75">
      <c r="A3715" s="5"/>
    </row>
    <row r="3716" ht="12.75">
      <c r="A3716" s="5"/>
    </row>
    <row r="3717" ht="12.75">
      <c r="A3717" s="5"/>
    </row>
    <row r="3718" ht="12.75">
      <c r="A3718" s="5"/>
    </row>
    <row r="3719" ht="12.75">
      <c r="A3719" s="5"/>
    </row>
    <row r="3720" ht="12.75">
      <c r="A3720" s="5"/>
    </row>
    <row r="3721" ht="12.75">
      <c r="A3721" s="5"/>
    </row>
    <row r="3722" ht="12.75">
      <c r="A3722" s="5"/>
    </row>
    <row r="3723" ht="12.75">
      <c r="A3723" s="5"/>
    </row>
    <row r="3724" ht="12.75">
      <c r="A3724" s="5"/>
    </row>
    <row r="3725" ht="12.75">
      <c r="A3725" s="5"/>
    </row>
    <row r="3726" ht="12.75">
      <c r="A3726" s="5"/>
    </row>
    <row r="3727" ht="12.75">
      <c r="A3727" s="5"/>
    </row>
    <row r="3728" ht="12.75">
      <c r="A3728" s="5"/>
    </row>
    <row r="3729" ht="12.75">
      <c r="A3729" s="5"/>
    </row>
    <row r="3730" ht="12.75">
      <c r="A3730" s="5"/>
    </row>
    <row r="3731" ht="12.75">
      <c r="A3731" s="5"/>
    </row>
    <row r="3732" ht="12.75">
      <c r="A3732" s="5"/>
    </row>
    <row r="3733" ht="12.75">
      <c r="A3733" s="5"/>
    </row>
    <row r="3734" ht="12.75">
      <c r="A3734" s="5"/>
    </row>
    <row r="3735" ht="12.75">
      <c r="A3735" s="5"/>
    </row>
    <row r="3736" ht="12.75">
      <c r="A3736" s="5"/>
    </row>
    <row r="3737" ht="12.75">
      <c r="A3737" s="5"/>
    </row>
    <row r="3738" ht="12.75">
      <c r="A3738" s="5"/>
    </row>
    <row r="3739" ht="12.75">
      <c r="A3739" s="5"/>
    </row>
    <row r="3740" ht="12.75">
      <c r="A3740" s="5"/>
    </row>
    <row r="3741" ht="12.75">
      <c r="A3741" s="5"/>
    </row>
    <row r="3742" ht="12.75">
      <c r="A3742" s="5"/>
    </row>
    <row r="3743" ht="12.75">
      <c r="A3743" s="5"/>
    </row>
    <row r="3744" ht="12.75">
      <c r="A3744" s="5"/>
    </row>
    <row r="3745" ht="12.75">
      <c r="A3745" s="5"/>
    </row>
    <row r="3746" ht="12.75">
      <c r="A3746" s="5"/>
    </row>
    <row r="3747" ht="12.75">
      <c r="A3747" s="5"/>
    </row>
    <row r="3748" ht="12.75">
      <c r="A3748" s="5"/>
    </row>
    <row r="3749" ht="12.75">
      <c r="A3749" s="5"/>
    </row>
    <row r="3750" ht="12.75">
      <c r="A3750" s="5"/>
    </row>
    <row r="3751" ht="12.75">
      <c r="A3751" s="5"/>
    </row>
    <row r="3752" ht="12.75">
      <c r="A3752" s="5"/>
    </row>
    <row r="3753" ht="12.75">
      <c r="A3753" s="5"/>
    </row>
    <row r="3754" ht="12.75">
      <c r="A3754" s="5"/>
    </row>
    <row r="3755" ht="12.75">
      <c r="A3755" s="5"/>
    </row>
    <row r="3756" ht="12.75">
      <c r="A3756" s="5"/>
    </row>
    <row r="3757" ht="12.75">
      <c r="A3757" s="5"/>
    </row>
    <row r="3758" ht="12.75">
      <c r="A3758" s="5"/>
    </row>
    <row r="3759" ht="12.75">
      <c r="A3759" s="5"/>
    </row>
    <row r="3760" ht="12.75">
      <c r="A3760" s="5"/>
    </row>
    <row r="3761" ht="12.75">
      <c r="A3761" s="5"/>
    </row>
    <row r="3762" ht="12.75">
      <c r="A3762" s="5"/>
    </row>
    <row r="3763" ht="12.75">
      <c r="A3763" s="5"/>
    </row>
    <row r="3764" ht="12.75">
      <c r="A3764" s="5"/>
    </row>
    <row r="3765" ht="12.75">
      <c r="A3765" s="5"/>
    </row>
    <row r="3766" ht="12.75">
      <c r="A3766" s="5"/>
    </row>
    <row r="3767" ht="12.75">
      <c r="A3767" s="5"/>
    </row>
    <row r="3768" ht="12.75">
      <c r="A3768" s="5"/>
    </row>
    <row r="3769" ht="12.75">
      <c r="A3769" s="5"/>
    </row>
    <row r="3770" ht="12.75">
      <c r="A3770" s="5"/>
    </row>
    <row r="3771" ht="12.75">
      <c r="A3771" s="5"/>
    </row>
    <row r="3772" ht="12.75">
      <c r="A3772" s="5"/>
    </row>
    <row r="3773" ht="12.75">
      <c r="A3773" s="5"/>
    </row>
    <row r="3774" ht="12.75">
      <c r="A3774" s="5"/>
    </row>
    <row r="3775" ht="12.75">
      <c r="A3775" s="5"/>
    </row>
    <row r="3776" ht="12.75">
      <c r="A3776" s="5"/>
    </row>
    <row r="3777" ht="12.75">
      <c r="A3777" s="5"/>
    </row>
    <row r="3778" ht="12.75">
      <c r="A3778" s="5"/>
    </row>
    <row r="3779" ht="12.75">
      <c r="A3779" s="5"/>
    </row>
    <row r="3780" ht="12.75">
      <c r="A3780" s="5"/>
    </row>
    <row r="3781" ht="12.75">
      <c r="A3781" s="5"/>
    </row>
    <row r="3782" ht="12.75">
      <c r="A3782" s="5"/>
    </row>
    <row r="3783" ht="12.75">
      <c r="A3783" s="5"/>
    </row>
    <row r="3784" ht="12.75">
      <c r="A3784" s="5"/>
    </row>
    <row r="3785" ht="12.75">
      <c r="A3785" s="5"/>
    </row>
    <row r="3786" ht="12.75">
      <c r="A3786" s="5"/>
    </row>
    <row r="3787" ht="12.75">
      <c r="A3787" s="5"/>
    </row>
    <row r="3788" ht="12.75">
      <c r="A3788" s="5"/>
    </row>
    <row r="3789" ht="12.75">
      <c r="A3789" s="5"/>
    </row>
    <row r="3790" ht="12.75">
      <c r="A3790" s="5"/>
    </row>
    <row r="3791" ht="12.75">
      <c r="A3791" s="5"/>
    </row>
    <row r="3792" ht="12.75">
      <c r="A3792" s="5"/>
    </row>
    <row r="3793" ht="12.75">
      <c r="A3793" s="5"/>
    </row>
    <row r="3794" ht="12.75">
      <c r="A3794" s="5"/>
    </row>
    <row r="3795" ht="12.75">
      <c r="A3795" s="5"/>
    </row>
    <row r="3796" ht="12.75">
      <c r="A3796" s="5"/>
    </row>
    <row r="3797" ht="12.75">
      <c r="A3797" s="5"/>
    </row>
    <row r="3798" ht="12.75">
      <c r="A3798" s="5"/>
    </row>
    <row r="3799" ht="12.75">
      <c r="A3799" s="5"/>
    </row>
    <row r="3800" ht="12.75">
      <c r="A3800" s="5"/>
    </row>
    <row r="3801" ht="12.75">
      <c r="A3801" s="5"/>
    </row>
    <row r="3802" ht="12.75">
      <c r="A3802" s="5"/>
    </row>
    <row r="3803" ht="12.75">
      <c r="A3803" s="5"/>
    </row>
    <row r="3804" ht="12.75">
      <c r="A3804" s="5"/>
    </row>
    <row r="3805" ht="12.75">
      <c r="A3805" s="5"/>
    </row>
    <row r="3806" ht="12.75">
      <c r="A3806" s="5"/>
    </row>
    <row r="3807" ht="12.75">
      <c r="A3807" s="5"/>
    </row>
    <row r="3808" ht="12.75">
      <c r="A3808" s="5"/>
    </row>
    <row r="3809" ht="12.75">
      <c r="A3809" s="5"/>
    </row>
    <row r="3810" ht="12.75">
      <c r="A3810" s="5"/>
    </row>
    <row r="3811" ht="12.75">
      <c r="A3811" s="5"/>
    </row>
    <row r="3812" ht="12.75">
      <c r="A3812" s="5"/>
    </row>
    <row r="3813" ht="12.75">
      <c r="A3813" s="5"/>
    </row>
    <row r="3814" ht="12.75">
      <c r="A3814" s="5"/>
    </row>
    <row r="3815" ht="12.75">
      <c r="A3815" s="5"/>
    </row>
    <row r="3816" ht="12.75">
      <c r="A3816" s="5"/>
    </row>
    <row r="3817" ht="12.75">
      <c r="A3817" s="5"/>
    </row>
    <row r="3818" ht="12.75">
      <c r="A3818" s="5"/>
    </row>
    <row r="3819" ht="12.75">
      <c r="A3819" s="5"/>
    </row>
    <row r="3820" ht="12.75">
      <c r="A3820" s="5"/>
    </row>
    <row r="3821" ht="12.75">
      <c r="A3821" s="5"/>
    </row>
    <row r="3822" ht="12.75">
      <c r="A3822" s="5"/>
    </row>
    <row r="3823" ht="12.75">
      <c r="A3823" s="5"/>
    </row>
    <row r="3824" ht="12.75">
      <c r="A3824" s="5"/>
    </row>
    <row r="3825" ht="12.75">
      <c r="A3825" s="5"/>
    </row>
    <row r="3826" ht="12.75">
      <c r="A3826" s="5"/>
    </row>
    <row r="3827" ht="12.75">
      <c r="A3827" s="5"/>
    </row>
    <row r="3828" ht="12.75">
      <c r="A3828" s="5"/>
    </row>
    <row r="3829" ht="12.75">
      <c r="A3829" s="5"/>
    </row>
    <row r="3830" ht="12.75">
      <c r="A3830" s="5"/>
    </row>
    <row r="3831" ht="12.75">
      <c r="A3831" s="5"/>
    </row>
    <row r="3832" ht="12.75">
      <c r="A3832" s="5"/>
    </row>
    <row r="3833" ht="12.75">
      <c r="A3833" s="5"/>
    </row>
    <row r="3834" ht="12.75">
      <c r="A3834" s="5"/>
    </row>
    <row r="3835" ht="12.75">
      <c r="A3835" s="5"/>
    </row>
    <row r="3836" ht="12.75">
      <c r="A3836" s="5"/>
    </row>
    <row r="3837" ht="12.75">
      <c r="A3837" s="5"/>
    </row>
    <row r="3838" ht="12.75">
      <c r="A3838" s="5"/>
    </row>
    <row r="3839" ht="12.75">
      <c r="A3839" s="5"/>
    </row>
    <row r="3840" ht="12.75">
      <c r="A3840" s="5"/>
    </row>
    <row r="3841" ht="12.75">
      <c r="A3841" s="5"/>
    </row>
    <row r="3842" ht="12.75">
      <c r="A3842" s="5"/>
    </row>
    <row r="3843" ht="12.75">
      <c r="A3843" s="5"/>
    </row>
    <row r="3844" ht="12.75">
      <c r="A3844" s="5"/>
    </row>
    <row r="3845" ht="12.75">
      <c r="A3845" s="5"/>
    </row>
    <row r="3846" ht="12.75">
      <c r="A3846" s="5"/>
    </row>
    <row r="3847" ht="12.75">
      <c r="A3847" s="5"/>
    </row>
    <row r="3848" ht="12.75">
      <c r="A3848" s="5"/>
    </row>
    <row r="3849" ht="12.75">
      <c r="A3849" s="5"/>
    </row>
    <row r="3850" ht="12.75">
      <c r="A3850" s="5"/>
    </row>
    <row r="3851" ht="12.75">
      <c r="A3851" s="5"/>
    </row>
    <row r="3852" ht="12.75">
      <c r="A3852" s="5"/>
    </row>
    <row r="3853" ht="12.75">
      <c r="A3853" s="5"/>
    </row>
    <row r="3854" ht="12.75">
      <c r="A3854" s="5"/>
    </row>
    <row r="3855" ht="12.75">
      <c r="A3855" s="5"/>
    </row>
    <row r="3856" ht="12.75">
      <c r="A3856" s="5"/>
    </row>
    <row r="3857" ht="12.75">
      <c r="A3857" s="5"/>
    </row>
    <row r="3858" ht="12.75">
      <c r="A3858" s="5"/>
    </row>
    <row r="3859" ht="12.75">
      <c r="A3859" s="5"/>
    </row>
    <row r="3860" ht="12.75">
      <c r="A3860" s="5"/>
    </row>
    <row r="3861" ht="12.75">
      <c r="A3861" s="5"/>
    </row>
    <row r="3862" ht="12.75">
      <c r="A3862" s="5"/>
    </row>
  </sheetData>
  <mergeCells count="73"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F5:F6"/>
    <mergeCell ref="H5:L5"/>
    <mergeCell ref="A144:A148"/>
    <mergeCell ref="A1:D1"/>
    <mergeCell ref="A5:A6"/>
    <mergeCell ref="B5:B6"/>
    <mergeCell ref="C5:E5"/>
    <mergeCell ref="A7:B7"/>
    <mergeCell ref="A8:B8"/>
    <mergeCell ref="A33:B33"/>
    <mergeCell ref="F118:H118"/>
    <mergeCell ref="F119:H119"/>
    <mergeCell ref="F74:G74"/>
    <mergeCell ref="F87:G87"/>
    <mergeCell ref="F98:G98"/>
    <mergeCell ref="F115:H115"/>
    <mergeCell ref="F124:H124"/>
    <mergeCell ref="F125:H125"/>
    <mergeCell ref="F126:H126"/>
    <mergeCell ref="I113:J113"/>
    <mergeCell ref="F120:H120"/>
    <mergeCell ref="F121:H121"/>
    <mergeCell ref="F122:H122"/>
    <mergeCell ref="F123:H123"/>
    <mergeCell ref="F116:H116"/>
    <mergeCell ref="F117:H117"/>
    <mergeCell ref="C74:D74"/>
    <mergeCell ref="C87:D87"/>
    <mergeCell ref="C98:D98"/>
    <mergeCell ref="C113:D113"/>
    <mergeCell ref="C142:K142"/>
    <mergeCell ref="F129:G129"/>
    <mergeCell ref="F153:G153"/>
    <mergeCell ref="F162:G162"/>
    <mergeCell ref="C129:D129"/>
    <mergeCell ref="C153:D153"/>
    <mergeCell ref="C162:D162"/>
  </mergeCells>
  <printOptions/>
  <pageMargins left="0.74" right="0.31496062992125984" top="0.42" bottom="0.36" header="0" footer="0"/>
  <pageSetup fitToHeight="3" horizontalDpi="600" verticalDpi="600" orientation="landscape" paperSize="9" scale="48" r:id="rId2"/>
  <headerFooter alignWithMargins="0">
    <oddFooter>&amp;R&amp;A - &amp;P</oddFooter>
  </headerFooter>
  <rowBreaks count="2" manualBreakCount="2">
    <brk id="69" max="255" man="1"/>
    <brk id="13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">
      <selection activeCell="D82" sqref="D82:J82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146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2.75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67" t="s">
        <v>76</v>
      </c>
      <c r="C8" s="165">
        <v>29</v>
      </c>
      <c r="D8" s="165">
        <v>41</v>
      </c>
      <c r="E8" s="104">
        <v>0</v>
      </c>
      <c r="F8" s="123">
        <f>SUM(C8:E8)</f>
        <v>70</v>
      </c>
      <c r="G8" s="20"/>
      <c r="H8" s="104">
        <v>13</v>
      </c>
      <c r="I8" s="166">
        <v>50</v>
      </c>
      <c r="J8" s="104">
        <v>8</v>
      </c>
      <c r="K8" s="104">
        <v>1</v>
      </c>
      <c r="L8" s="104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28" t="s">
        <v>6</v>
      </c>
      <c r="C9" s="129">
        <f>SUM(C8:C8)</f>
        <v>29</v>
      </c>
      <c r="D9" s="129">
        <f>SUM(D8:D8)</f>
        <v>41</v>
      </c>
      <c r="E9" s="129">
        <f>SUM(E8:E8)</f>
        <v>0</v>
      </c>
      <c r="F9" s="129">
        <f>SUM(F8:F8)</f>
        <v>70</v>
      </c>
      <c r="G9" s="94"/>
      <c r="H9" s="129">
        <f>SUM(H8:H8)</f>
        <v>13</v>
      </c>
      <c r="I9" s="129">
        <f>SUM(I8:I8)</f>
        <v>50</v>
      </c>
      <c r="J9" s="129">
        <f>SUM(J8:J8)</f>
        <v>8</v>
      </c>
      <c r="K9" s="129">
        <f>SUM(K8:K8)</f>
        <v>1</v>
      </c>
      <c r="L9" s="129">
        <f>SUM(L8:L8)</f>
        <v>0</v>
      </c>
      <c r="M9" s="17"/>
      <c r="P9" s="18"/>
      <c r="Q9" s="18"/>
      <c r="R9" s="18"/>
      <c r="S9" s="18"/>
      <c r="T9" s="18"/>
    </row>
    <row r="10" spans="5:6" ht="12.75">
      <c r="E10" s="28"/>
      <c r="F10" s="28"/>
    </row>
    <row r="11" spans="8:15" ht="12.75">
      <c r="H11" s="105"/>
      <c r="N11" s="32"/>
      <c r="O11" s="32"/>
    </row>
    <row r="12" spans="2:9" ht="12.75">
      <c r="B12" s="5" t="s">
        <v>71</v>
      </c>
      <c r="H12" s="31" t="s">
        <v>55</v>
      </c>
      <c r="I12" s="32"/>
    </row>
    <row r="13" spans="2:9" ht="12.75">
      <c r="B13" s="5"/>
      <c r="H13" s="32"/>
      <c r="I13" s="32"/>
    </row>
    <row r="14" spans="2:9" ht="15" customHeight="1">
      <c r="B14" s="5"/>
      <c r="C14" s="16" t="s">
        <v>9</v>
      </c>
      <c r="D14" s="16" t="s">
        <v>128</v>
      </c>
      <c r="H14" s="32" t="s">
        <v>49</v>
      </c>
      <c r="I14" s="32" t="s">
        <v>51</v>
      </c>
    </row>
    <row r="15" spans="2:9" ht="15" customHeight="1">
      <c r="B15" s="9" t="s">
        <v>56</v>
      </c>
      <c r="C15" s="168">
        <v>61</v>
      </c>
      <c r="D15" s="107">
        <f>(C15/70)</f>
        <v>0.8714285714285714</v>
      </c>
      <c r="H15" s="32" t="s">
        <v>52</v>
      </c>
      <c r="I15" s="32" t="s">
        <v>53</v>
      </c>
    </row>
    <row r="16" spans="2:9" ht="15" customHeight="1">
      <c r="B16" s="9" t="s">
        <v>11</v>
      </c>
      <c r="C16" s="168">
        <v>37</v>
      </c>
      <c r="D16" s="107">
        <f aca="true" t="shared" si="0" ref="D16:D22">(C16/70)</f>
        <v>0.5285714285714286</v>
      </c>
      <c r="H16" s="32" t="s">
        <v>7</v>
      </c>
      <c r="I16" s="32" t="s">
        <v>54</v>
      </c>
    </row>
    <row r="17" spans="2:4" ht="15" customHeight="1">
      <c r="B17" s="9" t="s">
        <v>12</v>
      </c>
      <c r="C17" s="168">
        <v>18</v>
      </c>
      <c r="D17" s="107">
        <f t="shared" si="0"/>
        <v>0.2571428571428571</v>
      </c>
    </row>
    <row r="18" spans="2:8" ht="15" customHeight="1">
      <c r="B18" s="9" t="s">
        <v>15</v>
      </c>
      <c r="C18" s="168">
        <v>1</v>
      </c>
      <c r="D18" s="107">
        <f t="shared" si="0"/>
        <v>0.014285714285714285</v>
      </c>
      <c r="H18" s="105"/>
    </row>
    <row r="19" spans="2:4" ht="15" customHeight="1">
      <c r="B19" s="9" t="s">
        <v>13</v>
      </c>
      <c r="C19" s="168">
        <v>1</v>
      </c>
      <c r="D19" s="107">
        <f t="shared" si="0"/>
        <v>0.014285714285714285</v>
      </c>
    </row>
    <row r="20" spans="2:8" ht="15" customHeight="1">
      <c r="B20" s="9" t="s">
        <v>14</v>
      </c>
      <c r="C20" s="168">
        <v>3</v>
      </c>
      <c r="D20" s="107">
        <f t="shared" si="0"/>
        <v>0.04285714285714286</v>
      </c>
      <c r="H20" s="105"/>
    </row>
    <row r="21" spans="2:4" ht="15" customHeight="1">
      <c r="B21" s="24" t="s">
        <v>8</v>
      </c>
      <c r="C21" s="168">
        <v>2</v>
      </c>
      <c r="D21" s="107">
        <f t="shared" si="0"/>
        <v>0.02857142857142857</v>
      </c>
    </row>
    <row r="22" spans="2:4" ht="15" customHeight="1">
      <c r="B22" s="9" t="s">
        <v>5</v>
      </c>
      <c r="C22" s="169">
        <v>0</v>
      </c>
      <c r="D22" s="107">
        <f t="shared" si="0"/>
        <v>0</v>
      </c>
    </row>
    <row r="23" spans="2:4" ht="12.75">
      <c r="B23" s="105"/>
      <c r="D23" s="113"/>
    </row>
    <row r="24" spans="2:4" ht="12.75">
      <c r="B24" s="5"/>
      <c r="D24" s="113"/>
    </row>
    <row r="25" spans="2:4" ht="12.75">
      <c r="B25" s="5" t="s">
        <v>72</v>
      </c>
      <c r="D25" s="113"/>
    </row>
    <row r="26" spans="2:4" ht="12.75">
      <c r="B26" s="5"/>
      <c r="D26" s="113"/>
    </row>
    <row r="27" spans="2:4" ht="15" customHeight="1">
      <c r="B27" s="5"/>
      <c r="C27" s="46" t="s">
        <v>9</v>
      </c>
      <c r="D27" s="46" t="s">
        <v>128</v>
      </c>
    </row>
    <row r="28" spans="2:4" ht="15" customHeight="1">
      <c r="B28" s="9" t="s">
        <v>57</v>
      </c>
      <c r="C28" s="168">
        <v>31</v>
      </c>
      <c r="D28" s="107">
        <f aca="true" t="shared" si="1" ref="D28:D33">(C28/70)</f>
        <v>0.44285714285714284</v>
      </c>
    </row>
    <row r="29" spans="2:4" ht="15" customHeight="1">
      <c r="B29" s="9" t="s">
        <v>16</v>
      </c>
      <c r="C29" s="168">
        <v>23</v>
      </c>
      <c r="D29" s="107">
        <f t="shared" si="1"/>
        <v>0.32857142857142857</v>
      </c>
    </row>
    <row r="30" spans="2:4" ht="15" customHeight="1">
      <c r="B30" s="9" t="s">
        <v>47</v>
      </c>
      <c r="C30" s="168">
        <v>17</v>
      </c>
      <c r="D30" s="107">
        <f t="shared" si="1"/>
        <v>0.24285714285714285</v>
      </c>
    </row>
    <row r="31" spans="2:4" ht="15" customHeight="1">
      <c r="B31" s="9" t="s">
        <v>17</v>
      </c>
      <c r="C31" s="168">
        <v>2</v>
      </c>
      <c r="D31" s="107">
        <f t="shared" si="1"/>
        <v>0.02857142857142857</v>
      </c>
    </row>
    <row r="32" spans="2:4" ht="15" customHeight="1">
      <c r="B32" s="24" t="s">
        <v>8</v>
      </c>
      <c r="C32" s="169">
        <v>0</v>
      </c>
      <c r="D32" s="107">
        <f t="shared" si="1"/>
        <v>0</v>
      </c>
    </row>
    <row r="33" spans="2:4" ht="15" customHeight="1">
      <c r="B33" s="9" t="s">
        <v>5</v>
      </c>
      <c r="C33" s="168">
        <v>1</v>
      </c>
      <c r="D33" s="107">
        <f t="shared" si="1"/>
        <v>0.014285714285714285</v>
      </c>
    </row>
    <row r="34" spans="2:4" ht="12.75">
      <c r="B34" s="105"/>
      <c r="C34" s="7"/>
      <c r="D34" s="114"/>
    </row>
    <row r="35" ht="12.75">
      <c r="B35" s="5"/>
    </row>
    <row r="36" ht="12.75">
      <c r="B36" s="5" t="s">
        <v>73</v>
      </c>
    </row>
    <row r="37" ht="12.75">
      <c r="B37" s="5"/>
    </row>
    <row r="38" spans="2:4" ht="15" customHeight="1">
      <c r="B38" s="5"/>
      <c r="C38" s="46" t="s">
        <v>9</v>
      </c>
      <c r="D38" s="46" t="s">
        <v>128</v>
      </c>
    </row>
    <row r="39" spans="2:16" ht="15" customHeight="1">
      <c r="B39" s="9" t="s">
        <v>18</v>
      </c>
      <c r="C39" s="168">
        <v>22</v>
      </c>
      <c r="D39" s="107">
        <f aca="true" t="shared" si="2" ref="D39:D48">(C39/70)</f>
        <v>0.3142857142857143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16"/>
    </row>
    <row r="40" spans="2:4" ht="15" customHeight="1">
      <c r="B40" s="9" t="s">
        <v>19</v>
      </c>
      <c r="C40" s="168">
        <v>30</v>
      </c>
      <c r="D40" s="107">
        <f t="shared" si="2"/>
        <v>0.42857142857142855</v>
      </c>
    </row>
    <row r="41" spans="2:4" ht="15" customHeight="1">
      <c r="B41" s="9" t="s">
        <v>20</v>
      </c>
      <c r="C41" s="168">
        <v>24</v>
      </c>
      <c r="D41" s="107">
        <f t="shared" si="2"/>
        <v>0.34285714285714286</v>
      </c>
    </row>
    <row r="42" spans="2:4" ht="15" customHeight="1">
      <c r="B42" s="9" t="s">
        <v>21</v>
      </c>
      <c r="C42" s="169">
        <v>0</v>
      </c>
      <c r="D42" s="107">
        <f t="shared" si="2"/>
        <v>0</v>
      </c>
    </row>
    <row r="43" spans="2:4" ht="15" customHeight="1">
      <c r="B43" s="9" t="s">
        <v>58</v>
      </c>
      <c r="C43" s="168">
        <v>30</v>
      </c>
      <c r="D43" s="107">
        <f t="shared" si="2"/>
        <v>0.42857142857142855</v>
      </c>
    </row>
    <row r="44" spans="2:4" ht="15" customHeight="1">
      <c r="B44" s="9" t="s">
        <v>22</v>
      </c>
      <c r="C44" s="168">
        <v>6</v>
      </c>
      <c r="D44" s="107">
        <f t="shared" si="2"/>
        <v>0.08571428571428572</v>
      </c>
    </row>
    <row r="45" spans="2:4" ht="15" customHeight="1">
      <c r="B45" s="9" t="s">
        <v>59</v>
      </c>
      <c r="C45" s="168">
        <v>3</v>
      </c>
      <c r="D45" s="107">
        <f t="shared" si="2"/>
        <v>0.04285714285714286</v>
      </c>
    </row>
    <row r="46" spans="2:4" ht="15" customHeight="1">
      <c r="B46" s="9" t="s">
        <v>23</v>
      </c>
      <c r="C46" s="168">
        <v>6</v>
      </c>
      <c r="D46" s="107">
        <f t="shared" si="2"/>
        <v>0.08571428571428572</v>
      </c>
    </row>
    <row r="47" spans="2:4" ht="15" customHeight="1">
      <c r="B47" s="9" t="s">
        <v>8</v>
      </c>
      <c r="C47" s="169">
        <v>0</v>
      </c>
      <c r="D47" s="107">
        <f t="shared" si="2"/>
        <v>0</v>
      </c>
    </row>
    <row r="48" spans="2:4" ht="15" customHeight="1">
      <c r="B48" s="9" t="s">
        <v>5</v>
      </c>
      <c r="C48" s="169">
        <v>0</v>
      </c>
      <c r="D48" s="107">
        <f t="shared" si="2"/>
        <v>0</v>
      </c>
    </row>
    <row r="49" spans="2:4" ht="12.75">
      <c r="B49" s="28"/>
      <c r="C49" s="28"/>
      <c r="D49" s="117"/>
    </row>
    <row r="50" spans="2:4" ht="12.75">
      <c r="B50" s="147" t="s">
        <v>132</v>
      </c>
      <c r="C50" s="28"/>
      <c r="D50" s="117"/>
    </row>
    <row r="51" spans="2:4" ht="12.75">
      <c r="B51" s="147" t="s">
        <v>131</v>
      </c>
      <c r="C51" s="28"/>
      <c r="D51" s="117"/>
    </row>
    <row r="52" ht="12.75">
      <c r="B52" s="5"/>
    </row>
    <row r="53" ht="12.75">
      <c r="B53" s="5" t="s">
        <v>74</v>
      </c>
    </row>
    <row r="54" ht="12.75">
      <c r="B54" s="5"/>
    </row>
    <row r="55" spans="2:4" ht="15" customHeight="1">
      <c r="B55" s="5"/>
      <c r="C55" s="46" t="s">
        <v>9</v>
      </c>
      <c r="D55" s="46" t="s">
        <v>128</v>
      </c>
    </row>
    <row r="56" spans="2:4" ht="15" customHeight="1">
      <c r="B56" s="9" t="s">
        <v>24</v>
      </c>
      <c r="C56" s="168">
        <v>3</v>
      </c>
      <c r="D56" s="107">
        <f aca="true" t="shared" si="3" ref="D56:D66">(C56/70)</f>
        <v>0.04285714285714286</v>
      </c>
    </row>
    <row r="57" spans="2:4" ht="15" customHeight="1">
      <c r="B57" s="9" t="s">
        <v>60</v>
      </c>
      <c r="C57" s="168">
        <v>15</v>
      </c>
      <c r="D57" s="107">
        <f t="shared" si="3"/>
        <v>0.21428571428571427</v>
      </c>
    </row>
    <row r="58" spans="2:4" ht="15" customHeight="1">
      <c r="B58" s="9" t="s">
        <v>61</v>
      </c>
      <c r="C58" s="168">
        <v>50</v>
      </c>
      <c r="D58" s="107">
        <f t="shared" si="3"/>
        <v>0.7142857142857143</v>
      </c>
    </row>
    <row r="59" spans="2:4" ht="15" customHeight="1">
      <c r="B59" s="9" t="s">
        <v>25</v>
      </c>
      <c r="C59" s="168">
        <v>19</v>
      </c>
      <c r="D59" s="107">
        <f t="shared" si="3"/>
        <v>0.2714285714285714</v>
      </c>
    </row>
    <row r="60" spans="2:4" ht="15" customHeight="1">
      <c r="B60" s="9" t="s">
        <v>62</v>
      </c>
      <c r="C60" s="168">
        <v>7</v>
      </c>
      <c r="D60" s="107">
        <f t="shared" si="3"/>
        <v>0.1</v>
      </c>
    </row>
    <row r="61" spans="2:4" ht="15" customHeight="1">
      <c r="B61" s="9" t="s">
        <v>26</v>
      </c>
      <c r="C61" s="168">
        <v>16</v>
      </c>
      <c r="D61" s="107">
        <f t="shared" si="3"/>
        <v>0.22857142857142856</v>
      </c>
    </row>
    <row r="62" spans="2:4" ht="15" customHeight="1">
      <c r="B62" s="9" t="s">
        <v>27</v>
      </c>
      <c r="C62" s="168">
        <v>14</v>
      </c>
      <c r="D62" s="107">
        <f t="shared" si="3"/>
        <v>0.2</v>
      </c>
    </row>
    <row r="63" spans="2:4" ht="15" customHeight="1">
      <c r="B63" s="9" t="s">
        <v>64</v>
      </c>
      <c r="C63" s="168">
        <v>2</v>
      </c>
      <c r="D63" s="107">
        <f t="shared" si="3"/>
        <v>0.02857142857142857</v>
      </c>
    </row>
    <row r="64" spans="2:4" ht="15" customHeight="1">
      <c r="B64" s="9" t="s">
        <v>28</v>
      </c>
      <c r="C64" s="168">
        <v>29</v>
      </c>
      <c r="D64" s="107">
        <f t="shared" si="3"/>
        <v>0.4142857142857143</v>
      </c>
    </row>
    <row r="65" spans="2:4" ht="15" customHeight="1">
      <c r="B65" s="24" t="s">
        <v>8</v>
      </c>
      <c r="C65" s="168">
        <v>3</v>
      </c>
      <c r="D65" s="107">
        <f t="shared" si="3"/>
        <v>0.04285714285714286</v>
      </c>
    </row>
    <row r="66" spans="2:4" ht="15" customHeight="1">
      <c r="B66" s="9" t="s">
        <v>5</v>
      </c>
      <c r="C66" s="168">
        <v>2</v>
      </c>
      <c r="D66" s="107">
        <f t="shared" si="3"/>
        <v>0.02857142857142857</v>
      </c>
    </row>
    <row r="67" spans="2:3" ht="12.75">
      <c r="B67" s="5"/>
      <c r="C67" s="20"/>
    </row>
    <row r="68" spans="2:4" ht="12.75">
      <c r="B68" s="5"/>
      <c r="C68" s="17"/>
      <c r="D68" s="113"/>
    </row>
    <row r="69" spans="2:4" ht="15" customHeight="1">
      <c r="B69" s="6" t="s">
        <v>130</v>
      </c>
      <c r="C69" s="46" t="s">
        <v>9</v>
      </c>
      <c r="D69" s="119" t="s">
        <v>10</v>
      </c>
    </row>
    <row r="70" spans="2:4" ht="15" customHeight="1">
      <c r="B70" s="9" t="s">
        <v>29</v>
      </c>
      <c r="C70" s="168">
        <v>9</v>
      </c>
      <c r="D70" s="107">
        <f>(C70/C77)</f>
        <v>0.45</v>
      </c>
    </row>
    <row r="71" spans="2:4" ht="15" customHeight="1">
      <c r="B71" s="9" t="s">
        <v>63</v>
      </c>
      <c r="C71" s="169">
        <v>0</v>
      </c>
      <c r="D71" s="107">
        <f>(C71/C77)</f>
        <v>0</v>
      </c>
    </row>
    <row r="72" spans="2:4" ht="15" customHeight="1">
      <c r="B72" s="9" t="s">
        <v>30</v>
      </c>
      <c r="C72" s="168">
        <v>1</v>
      </c>
      <c r="D72" s="107">
        <f>(C72/C77)</f>
        <v>0.05</v>
      </c>
    </row>
    <row r="73" spans="2:4" ht="15" customHeight="1">
      <c r="B73" s="9" t="s">
        <v>31</v>
      </c>
      <c r="C73" s="168">
        <v>8</v>
      </c>
      <c r="D73" s="107">
        <f>(C73/C77)</f>
        <v>0.4</v>
      </c>
    </row>
    <row r="74" spans="2:4" ht="15" customHeight="1">
      <c r="B74" s="9" t="s">
        <v>32</v>
      </c>
      <c r="C74" s="168">
        <v>2</v>
      </c>
      <c r="D74" s="107">
        <f>(C74/C77)</f>
        <v>0.1</v>
      </c>
    </row>
    <row r="75" spans="2:4" ht="15" customHeight="1">
      <c r="B75" s="9" t="s">
        <v>33</v>
      </c>
      <c r="C75" s="169">
        <v>0</v>
      </c>
      <c r="D75" s="107">
        <f>(C75/C77)</f>
        <v>0</v>
      </c>
    </row>
    <row r="76" spans="2:4" ht="15" customHeight="1">
      <c r="B76" s="9" t="s">
        <v>5</v>
      </c>
      <c r="C76" s="169">
        <v>0</v>
      </c>
      <c r="D76" s="107">
        <f>(C76/C77)</f>
        <v>0</v>
      </c>
    </row>
    <row r="77" spans="2:4" ht="15" customHeight="1">
      <c r="B77" s="43" t="s">
        <v>43</v>
      </c>
      <c r="C77" s="6">
        <f>SUM(C70:C76)</f>
        <v>20</v>
      </c>
      <c r="D77" s="107">
        <f>(C77/C77)</f>
        <v>1</v>
      </c>
    </row>
    <row r="78" ht="12.75">
      <c r="B78" s="5"/>
    </row>
    <row r="79" ht="12.75">
      <c r="B79" s="5"/>
    </row>
    <row r="80" ht="12.75">
      <c r="B80" s="5" t="s">
        <v>65</v>
      </c>
    </row>
    <row r="81" ht="12.75">
      <c r="B81" s="5"/>
    </row>
    <row r="82" spans="2:10" ht="12.75">
      <c r="B82" s="5"/>
      <c r="D82" s="260" t="s">
        <v>160</v>
      </c>
      <c r="E82" s="260"/>
      <c r="F82" s="260"/>
      <c r="G82" s="260"/>
      <c r="H82" s="260"/>
      <c r="I82" s="260"/>
      <c r="J82" s="260"/>
    </row>
    <row r="83" spans="1:11" ht="15" customHeight="1">
      <c r="A83" s="5"/>
      <c r="C83" s="16" t="s">
        <v>44</v>
      </c>
      <c r="D83" s="16">
        <v>1</v>
      </c>
      <c r="E83" s="16">
        <v>2</v>
      </c>
      <c r="F83" s="16">
        <v>3</v>
      </c>
      <c r="G83" s="16">
        <v>4</v>
      </c>
      <c r="H83" s="16">
        <v>5</v>
      </c>
      <c r="I83" s="16">
        <v>6</v>
      </c>
      <c r="J83" s="16">
        <v>7</v>
      </c>
      <c r="K83" s="16" t="s">
        <v>45</v>
      </c>
    </row>
    <row r="84" spans="1:9" ht="7.5" customHeight="1">
      <c r="A84" s="27"/>
      <c r="B84" s="57"/>
      <c r="C84" s="122"/>
      <c r="I84" s="18"/>
    </row>
    <row r="85" spans="1:11" ht="15" customHeight="1">
      <c r="A85" s="255"/>
      <c r="B85" s="44" t="s">
        <v>34</v>
      </c>
      <c r="C85" s="35">
        <v>4.507936507936509</v>
      </c>
      <c r="D85" s="168">
        <v>1</v>
      </c>
      <c r="E85" s="168">
        <v>5</v>
      </c>
      <c r="F85" s="168">
        <v>9</v>
      </c>
      <c r="G85" s="168">
        <v>13</v>
      </c>
      <c r="H85" s="168">
        <v>18</v>
      </c>
      <c r="I85" s="168">
        <v>15</v>
      </c>
      <c r="J85" s="168">
        <v>2</v>
      </c>
      <c r="K85" s="168">
        <v>7</v>
      </c>
    </row>
    <row r="86" spans="1:11" ht="15" customHeight="1">
      <c r="A86" s="256"/>
      <c r="B86" s="44" t="s">
        <v>35</v>
      </c>
      <c r="C86" s="35">
        <v>4.693548387096772</v>
      </c>
      <c r="D86" s="168">
        <v>4</v>
      </c>
      <c r="E86" s="168">
        <v>2</v>
      </c>
      <c r="F86" s="168">
        <v>10</v>
      </c>
      <c r="G86" s="168">
        <v>4</v>
      </c>
      <c r="H86" s="168">
        <v>22</v>
      </c>
      <c r="I86" s="168">
        <v>13</v>
      </c>
      <c r="J86" s="168">
        <v>7</v>
      </c>
      <c r="K86" s="168">
        <v>8</v>
      </c>
    </row>
    <row r="87" spans="1:11" ht="15" customHeight="1">
      <c r="A87" s="256"/>
      <c r="B87" s="44" t="s">
        <v>36</v>
      </c>
      <c r="C87" s="35">
        <v>5.196969696969697</v>
      </c>
      <c r="D87" s="168">
        <v>1</v>
      </c>
      <c r="E87" s="168">
        <v>3</v>
      </c>
      <c r="F87" s="168">
        <v>7</v>
      </c>
      <c r="G87" s="168">
        <v>6</v>
      </c>
      <c r="H87" s="168">
        <v>16</v>
      </c>
      <c r="I87" s="168">
        <v>20</v>
      </c>
      <c r="J87" s="168">
        <v>13</v>
      </c>
      <c r="K87" s="168">
        <v>4</v>
      </c>
    </row>
    <row r="88" spans="1:11" ht="15" customHeight="1">
      <c r="A88" s="256"/>
      <c r="B88" s="44" t="s">
        <v>37</v>
      </c>
      <c r="C88" s="35">
        <v>3.472727272727272</v>
      </c>
      <c r="D88" s="168">
        <v>8</v>
      </c>
      <c r="E88" s="168">
        <v>13</v>
      </c>
      <c r="F88" s="168">
        <v>8</v>
      </c>
      <c r="G88" s="168">
        <v>9</v>
      </c>
      <c r="H88" s="168">
        <v>8</v>
      </c>
      <c r="I88" s="168">
        <v>6</v>
      </c>
      <c r="J88" s="168">
        <v>3</v>
      </c>
      <c r="K88" s="168">
        <v>15</v>
      </c>
    </row>
    <row r="89" spans="1:11" ht="15" customHeight="1">
      <c r="A89" s="257"/>
      <c r="B89" s="44" t="s">
        <v>38</v>
      </c>
      <c r="C89" s="35">
        <v>4.815384615384615</v>
      </c>
      <c r="D89" s="168">
        <v>1</v>
      </c>
      <c r="E89" s="168">
        <v>3</v>
      </c>
      <c r="F89" s="168">
        <v>6</v>
      </c>
      <c r="G89" s="168">
        <v>11</v>
      </c>
      <c r="H89" s="168">
        <v>25</v>
      </c>
      <c r="I89" s="168">
        <v>14</v>
      </c>
      <c r="J89" s="168">
        <v>5</v>
      </c>
      <c r="K89" s="168">
        <v>5</v>
      </c>
    </row>
    <row r="90" spans="1:3" ht="12.75">
      <c r="A90" s="28"/>
      <c r="B90" s="15"/>
      <c r="C90" s="20"/>
    </row>
    <row r="91" spans="1:2" ht="12.75">
      <c r="A91" s="28"/>
      <c r="B91" s="5" t="s">
        <v>68</v>
      </c>
    </row>
    <row r="92" ht="12.75">
      <c r="B92" s="5"/>
    </row>
    <row r="93" spans="2:4" ht="15" customHeight="1">
      <c r="B93" s="5"/>
      <c r="C93" s="16" t="s">
        <v>9</v>
      </c>
      <c r="D93" s="16" t="s">
        <v>10</v>
      </c>
    </row>
    <row r="94" spans="2:4" ht="15" customHeight="1">
      <c r="B94" s="3" t="s">
        <v>48</v>
      </c>
      <c r="C94" s="3">
        <v>26</v>
      </c>
      <c r="D94" s="107">
        <f>(C94/C97)</f>
        <v>0.37142857142857144</v>
      </c>
    </row>
    <row r="95" spans="2:4" ht="15" customHeight="1">
      <c r="B95" s="3" t="s">
        <v>40</v>
      </c>
      <c r="C95" s="3">
        <v>42</v>
      </c>
      <c r="D95" s="107">
        <f>(C95/C97)</f>
        <v>0.6</v>
      </c>
    </row>
    <row r="96" spans="2:4" ht="15" customHeight="1">
      <c r="B96" s="3" t="s">
        <v>5</v>
      </c>
      <c r="C96" s="3">
        <v>2</v>
      </c>
      <c r="D96" s="107">
        <f>(C96/C97)</f>
        <v>0.02857142857142857</v>
      </c>
    </row>
    <row r="97" spans="2:4" ht="15" customHeight="1">
      <c r="B97" s="6" t="s">
        <v>43</v>
      </c>
      <c r="C97" s="6">
        <f>SUM(C94:C96)</f>
        <v>70</v>
      </c>
      <c r="D97" s="107">
        <f>(C97/C97)</f>
        <v>1</v>
      </c>
    </row>
    <row r="98" spans="2:3" ht="12.75">
      <c r="B98" s="5"/>
      <c r="C98" s="20"/>
    </row>
    <row r="99" ht="12.75">
      <c r="B99" s="5" t="s">
        <v>75</v>
      </c>
    </row>
    <row r="100" ht="12.75">
      <c r="B100" s="5"/>
    </row>
    <row r="101" spans="2:4" ht="15" customHeight="1">
      <c r="B101" s="5"/>
      <c r="C101" s="46" t="s">
        <v>9</v>
      </c>
      <c r="D101" s="46" t="s">
        <v>128</v>
      </c>
    </row>
    <row r="102" spans="2:4" ht="15" customHeight="1">
      <c r="B102" s="9" t="s">
        <v>66</v>
      </c>
      <c r="C102" s="168">
        <v>10</v>
      </c>
      <c r="D102" s="107">
        <f>(C102/70)</f>
        <v>0.14285714285714285</v>
      </c>
    </row>
    <row r="103" spans="2:4" ht="15" customHeight="1">
      <c r="B103" s="9" t="s">
        <v>41</v>
      </c>
      <c r="C103" s="168">
        <v>50</v>
      </c>
      <c r="D103" s="107">
        <f>(C103/70)</f>
        <v>0.7142857142857143</v>
      </c>
    </row>
    <row r="104" spans="2:4" ht="15" customHeight="1">
      <c r="B104" s="9" t="s">
        <v>42</v>
      </c>
      <c r="C104" s="169">
        <v>0</v>
      </c>
      <c r="D104" s="107">
        <f>(C104/70)</f>
        <v>0</v>
      </c>
    </row>
    <row r="105" spans="2:4" ht="15" customHeight="1">
      <c r="B105" s="9" t="s">
        <v>67</v>
      </c>
      <c r="C105" s="168">
        <v>4</v>
      </c>
      <c r="D105" s="107">
        <f>(C105/70)</f>
        <v>0.05714285714285714</v>
      </c>
    </row>
    <row r="106" spans="2:4" ht="15" customHeight="1">
      <c r="B106" s="9" t="s">
        <v>5</v>
      </c>
      <c r="C106" s="168">
        <v>16</v>
      </c>
      <c r="D106" s="107">
        <f>(C106/70)</f>
        <v>0.22857142857142856</v>
      </c>
    </row>
    <row r="107" spans="2:3" ht="7.5" customHeight="1">
      <c r="B107" s="5"/>
      <c r="C107" s="7"/>
    </row>
    <row r="108" ht="12.75">
      <c r="B108" s="147" t="s">
        <v>132</v>
      </c>
    </row>
    <row r="109" ht="12.75">
      <c r="B109" s="147" t="s">
        <v>131</v>
      </c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</sheetData>
  <mergeCells count="6">
    <mergeCell ref="H6:L6"/>
    <mergeCell ref="A85:A89"/>
    <mergeCell ref="B6:B7"/>
    <mergeCell ref="C6:E6"/>
    <mergeCell ref="F6:F7"/>
    <mergeCell ref="D82:J82"/>
  </mergeCells>
  <printOptions/>
  <pageMargins left="0.37" right="0.31" top="0.43" bottom="0.48" header="0" footer="0"/>
  <pageSetup fitToHeight="3" horizontalDpi="600" verticalDpi="600" orientation="landscape" paperSize="9" scale="66" r:id="rId2"/>
  <headerFooter alignWithMargins="0">
    <oddHeader>&amp;R
</oddHeader>
    <oddFooter>&amp;R&amp;A - &amp;P</oddFooter>
  </headerFooter>
  <rowBreaks count="1" manualBreakCount="1">
    <brk id="51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8"/>
  <sheetViews>
    <sheetView workbookViewId="0" topLeftCell="A1">
      <selection activeCell="F83" sqref="F83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147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70" t="s">
        <v>82</v>
      </c>
      <c r="C8" s="68">
        <v>22</v>
      </c>
      <c r="D8" s="68">
        <v>8</v>
      </c>
      <c r="E8" s="68">
        <v>1</v>
      </c>
      <c r="F8" s="123">
        <f>SUM(C8:E8)</f>
        <v>31</v>
      </c>
      <c r="G8" s="20"/>
      <c r="H8" s="68">
        <v>7</v>
      </c>
      <c r="I8" s="68">
        <v>19</v>
      </c>
      <c r="J8" s="68">
        <v>4</v>
      </c>
      <c r="K8" s="68">
        <v>3</v>
      </c>
      <c r="L8" s="68">
        <v>1</v>
      </c>
      <c r="M8" s="18"/>
      <c r="P8" s="18"/>
      <c r="Q8" s="18"/>
      <c r="R8" s="18"/>
      <c r="S8" s="18"/>
      <c r="T8" s="18"/>
    </row>
    <row r="9" spans="1:20" ht="15" customHeight="1">
      <c r="A9" s="41"/>
      <c r="B9" s="170" t="s">
        <v>86</v>
      </c>
      <c r="C9" s="68">
        <v>19</v>
      </c>
      <c r="D9" s="68">
        <v>8</v>
      </c>
      <c r="E9" s="68">
        <v>0</v>
      </c>
      <c r="F9" s="123">
        <f>SUM(C9:E9)</f>
        <v>27</v>
      </c>
      <c r="G9" s="20"/>
      <c r="H9" s="68">
        <v>3</v>
      </c>
      <c r="I9" s="68">
        <v>20</v>
      </c>
      <c r="J9" s="68">
        <v>5</v>
      </c>
      <c r="K9" s="68">
        <v>1</v>
      </c>
      <c r="L9" s="68">
        <v>0</v>
      </c>
      <c r="M9" s="18"/>
      <c r="P9" s="18"/>
      <c r="Q9" s="18"/>
      <c r="R9" s="18"/>
      <c r="S9" s="18"/>
      <c r="T9" s="18"/>
    </row>
    <row r="10" spans="1:20" ht="15" customHeight="1">
      <c r="A10" s="41"/>
      <c r="B10" s="170" t="s">
        <v>88</v>
      </c>
      <c r="C10" s="68">
        <v>39</v>
      </c>
      <c r="D10" s="68">
        <v>7</v>
      </c>
      <c r="E10" s="68">
        <v>1</v>
      </c>
      <c r="F10" s="123">
        <f>SUM(C10:E10)</f>
        <v>47</v>
      </c>
      <c r="G10" s="20"/>
      <c r="H10" s="68">
        <v>4</v>
      </c>
      <c r="I10" s="68">
        <v>31</v>
      </c>
      <c r="J10" s="68">
        <v>17</v>
      </c>
      <c r="K10" s="68">
        <v>4</v>
      </c>
      <c r="L10" s="68">
        <v>0</v>
      </c>
      <c r="M10" s="18"/>
      <c r="P10" s="18"/>
      <c r="Q10" s="18"/>
      <c r="R10" s="18"/>
      <c r="S10" s="18"/>
      <c r="T10" s="18"/>
    </row>
    <row r="11" spans="1:20" ht="15" customHeight="1">
      <c r="A11" s="41"/>
      <c r="B11" s="135" t="s">
        <v>5</v>
      </c>
      <c r="C11" s="68">
        <v>10</v>
      </c>
      <c r="D11" s="68">
        <v>3</v>
      </c>
      <c r="E11" s="68">
        <v>0</v>
      </c>
      <c r="F11" s="123">
        <f>SUM(C11:E11)</f>
        <v>13</v>
      </c>
      <c r="G11" s="20"/>
      <c r="H11" s="104">
        <v>2</v>
      </c>
      <c r="I11" s="104">
        <v>5</v>
      </c>
      <c r="J11" s="104">
        <v>4</v>
      </c>
      <c r="K11" s="104">
        <v>2</v>
      </c>
      <c r="L11" s="104">
        <v>1</v>
      </c>
      <c r="M11" s="18"/>
      <c r="P11" s="18"/>
      <c r="Q11" s="18"/>
      <c r="R11" s="18"/>
      <c r="S11" s="18"/>
      <c r="T11" s="18"/>
    </row>
    <row r="12" spans="1:20" ht="15" customHeight="1">
      <c r="A12" s="41"/>
      <c r="B12" s="128" t="s">
        <v>6</v>
      </c>
      <c r="C12" s="129">
        <f>SUM(C8:C11)</f>
        <v>90</v>
      </c>
      <c r="D12" s="129">
        <f>SUM(D8:D11)</f>
        <v>26</v>
      </c>
      <c r="E12" s="129">
        <f>SUM(E8:E11)</f>
        <v>2</v>
      </c>
      <c r="F12" s="129">
        <f>SUM(F8:F11)</f>
        <v>118</v>
      </c>
      <c r="G12" s="94"/>
      <c r="H12" s="129">
        <f>SUM(H8:H11)</f>
        <v>16</v>
      </c>
      <c r="I12" s="129">
        <f>SUM(I8:I11)</f>
        <v>75</v>
      </c>
      <c r="J12" s="129">
        <f>SUM(J8:J11)</f>
        <v>30</v>
      </c>
      <c r="K12" s="129">
        <f>SUM(K8:K11)</f>
        <v>10</v>
      </c>
      <c r="L12" s="129">
        <f>SUM(L8:L11)</f>
        <v>2</v>
      </c>
      <c r="M12" s="17"/>
      <c r="P12" s="18"/>
      <c r="Q12" s="18"/>
      <c r="R12" s="18"/>
      <c r="S12" s="18"/>
      <c r="T12" s="18"/>
    </row>
    <row r="13" spans="5:6" ht="12.75">
      <c r="E13" s="28"/>
      <c r="F13" s="28"/>
    </row>
    <row r="14" spans="8:15" ht="12.75">
      <c r="H14" s="105"/>
      <c r="N14" s="32"/>
      <c r="O14" s="32"/>
    </row>
    <row r="15" spans="2:9" ht="12.75">
      <c r="B15" s="5" t="s">
        <v>71</v>
      </c>
      <c r="H15" s="31" t="s">
        <v>55</v>
      </c>
      <c r="I15" s="32"/>
    </row>
    <row r="16" spans="2:9" ht="12.75">
      <c r="B16" s="5"/>
      <c r="H16" s="32"/>
      <c r="I16" s="32"/>
    </row>
    <row r="17" spans="2:9" ht="15" customHeight="1">
      <c r="B17" s="5"/>
      <c r="C17" s="46" t="s">
        <v>9</v>
      </c>
      <c r="D17" s="46" t="s">
        <v>128</v>
      </c>
      <c r="H17" s="32" t="s">
        <v>49</v>
      </c>
      <c r="I17" s="32" t="s">
        <v>51</v>
      </c>
    </row>
    <row r="18" spans="2:9" ht="15" customHeight="1">
      <c r="B18" s="9" t="s">
        <v>56</v>
      </c>
      <c r="C18" s="171">
        <v>88</v>
      </c>
      <c r="D18" s="107">
        <f>(C18/118)</f>
        <v>0.7457627118644068</v>
      </c>
      <c r="H18" s="32" t="s">
        <v>52</v>
      </c>
      <c r="I18" s="32" t="s">
        <v>53</v>
      </c>
    </row>
    <row r="19" spans="2:9" ht="15" customHeight="1">
      <c r="B19" s="9" t="s">
        <v>11</v>
      </c>
      <c r="C19" s="171">
        <v>37</v>
      </c>
      <c r="D19" s="107">
        <f aca="true" t="shared" si="0" ref="D19:D25">(C19/118)</f>
        <v>0.3135593220338983</v>
      </c>
      <c r="H19" s="32" t="s">
        <v>7</v>
      </c>
      <c r="I19" s="32" t="s">
        <v>54</v>
      </c>
    </row>
    <row r="20" spans="2:4" ht="15" customHeight="1">
      <c r="B20" s="9" t="s">
        <v>12</v>
      </c>
      <c r="C20" s="171">
        <v>51</v>
      </c>
      <c r="D20" s="107">
        <f t="shared" si="0"/>
        <v>0.4322033898305085</v>
      </c>
    </row>
    <row r="21" spans="2:8" ht="15" customHeight="1">
      <c r="B21" s="9" t="s">
        <v>15</v>
      </c>
      <c r="C21" s="171">
        <v>5</v>
      </c>
      <c r="D21" s="107">
        <f t="shared" si="0"/>
        <v>0.0423728813559322</v>
      </c>
      <c r="H21" s="105"/>
    </row>
    <row r="22" spans="2:4" ht="15" customHeight="1">
      <c r="B22" s="9" t="s">
        <v>13</v>
      </c>
      <c r="C22" s="171">
        <v>2</v>
      </c>
      <c r="D22" s="107">
        <f t="shared" si="0"/>
        <v>0.01694915254237288</v>
      </c>
    </row>
    <row r="23" spans="2:8" ht="15" customHeight="1">
      <c r="B23" s="9" t="s">
        <v>14</v>
      </c>
      <c r="C23" s="171">
        <v>6</v>
      </c>
      <c r="D23" s="107">
        <f t="shared" si="0"/>
        <v>0.05084745762711865</v>
      </c>
      <c r="H23" s="105"/>
    </row>
    <row r="24" spans="2:4" ht="15" customHeight="1">
      <c r="B24" s="24" t="s">
        <v>8</v>
      </c>
      <c r="C24" s="171">
        <v>5</v>
      </c>
      <c r="D24" s="107">
        <f t="shared" si="0"/>
        <v>0.0423728813559322</v>
      </c>
    </row>
    <row r="25" spans="2:4" ht="15" customHeight="1">
      <c r="B25" s="9" t="s">
        <v>5</v>
      </c>
      <c r="C25" s="171">
        <v>2</v>
      </c>
      <c r="D25" s="107">
        <f t="shared" si="0"/>
        <v>0.01694915254237288</v>
      </c>
    </row>
    <row r="26" spans="2:4" ht="12.75">
      <c r="B26" s="105"/>
      <c r="D26" s="113"/>
    </row>
    <row r="27" spans="2:4" ht="12.75">
      <c r="B27" s="5"/>
      <c r="D27" s="113"/>
    </row>
    <row r="28" spans="2:4" ht="12.75">
      <c r="B28" s="5" t="s">
        <v>72</v>
      </c>
      <c r="D28" s="113"/>
    </row>
    <row r="29" spans="2:4" ht="12.75">
      <c r="B29" s="5"/>
      <c r="D29" s="113"/>
    </row>
    <row r="30" spans="2:4" ht="15" customHeight="1">
      <c r="B30" s="5"/>
      <c r="C30" s="46" t="s">
        <v>9</v>
      </c>
      <c r="D30" s="46" t="s">
        <v>128</v>
      </c>
    </row>
    <row r="31" spans="2:4" ht="15" customHeight="1">
      <c r="B31" s="9" t="s">
        <v>57</v>
      </c>
      <c r="C31" s="171">
        <v>19</v>
      </c>
      <c r="D31" s="107">
        <f aca="true" t="shared" si="1" ref="D31:D36">(C31/118)</f>
        <v>0.16101694915254236</v>
      </c>
    </row>
    <row r="32" spans="2:4" ht="15" customHeight="1">
      <c r="B32" s="9" t="s">
        <v>16</v>
      </c>
      <c r="C32" s="171">
        <v>42</v>
      </c>
      <c r="D32" s="107">
        <f t="shared" si="1"/>
        <v>0.3559322033898305</v>
      </c>
    </row>
    <row r="33" spans="2:4" ht="15" customHeight="1">
      <c r="B33" s="9" t="s">
        <v>47</v>
      </c>
      <c r="C33" s="171">
        <v>51</v>
      </c>
      <c r="D33" s="107">
        <f t="shared" si="1"/>
        <v>0.4322033898305085</v>
      </c>
    </row>
    <row r="34" spans="2:4" ht="15" customHeight="1">
      <c r="B34" s="9" t="s">
        <v>17</v>
      </c>
      <c r="C34" s="171">
        <v>4</v>
      </c>
      <c r="D34" s="107">
        <f t="shared" si="1"/>
        <v>0.03389830508474576</v>
      </c>
    </row>
    <row r="35" spans="2:4" ht="15" customHeight="1">
      <c r="B35" s="24" t="s">
        <v>8</v>
      </c>
      <c r="C35" s="171">
        <v>7</v>
      </c>
      <c r="D35" s="107">
        <f t="shared" si="1"/>
        <v>0.059322033898305086</v>
      </c>
    </row>
    <row r="36" spans="2:4" ht="15" customHeight="1">
      <c r="B36" s="9" t="s">
        <v>5</v>
      </c>
      <c r="C36" s="171">
        <v>1</v>
      </c>
      <c r="D36" s="107">
        <f t="shared" si="1"/>
        <v>0.00847457627118644</v>
      </c>
    </row>
    <row r="37" spans="2:4" ht="12.75">
      <c r="B37" s="105"/>
      <c r="C37" s="7"/>
      <c r="D37" s="114"/>
    </row>
    <row r="38" ht="12.75">
      <c r="B38" s="5"/>
    </row>
    <row r="39" ht="12.75">
      <c r="B39" s="5" t="s">
        <v>73</v>
      </c>
    </row>
    <row r="40" ht="12.75">
      <c r="B40" s="5"/>
    </row>
    <row r="41" spans="2:4" ht="15" customHeight="1">
      <c r="B41" s="5"/>
      <c r="C41" s="46" t="s">
        <v>9</v>
      </c>
      <c r="D41" s="46" t="s">
        <v>128</v>
      </c>
    </row>
    <row r="42" spans="2:16" ht="15" customHeight="1">
      <c r="B42" s="9" t="s">
        <v>18</v>
      </c>
      <c r="C42" s="171">
        <v>27</v>
      </c>
      <c r="D42" s="107">
        <f aca="true" t="shared" si="2" ref="D42:D51">(C42/118)</f>
        <v>0.2288135593220339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16"/>
    </row>
    <row r="43" spans="2:4" ht="15" customHeight="1">
      <c r="B43" s="9" t="s">
        <v>19</v>
      </c>
      <c r="C43" s="171">
        <v>38</v>
      </c>
      <c r="D43" s="107">
        <f t="shared" si="2"/>
        <v>0.3220338983050847</v>
      </c>
    </row>
    <row r="44" spans="2:4" ht="15" customHeight="1">
      <c r="B44" s="9" t="s">
        <v>20</v>
      </c>
      <c r="C44" s="171">
        <v>35</v>
      </c>
      <c r="D44" s="107">
        <f t="shared" si="2"/>
        <v>0.2966101694915254</v>
      </c>
    </row>
    <row r="45" spans="2:4" ht="15" customHeight="1">
      <c r="B45" s="9" t="s">
        <v>21</v>
      </c>
      <c r="C45" s="171">
        <v>31</v>
      </c>
      <c r="D45" s="107">
        <f t="shared" si="2"/>
        <v>0.2627118644067797</v>
      </c>
    </row>
    <row r="46" spans="2:4" ht="15" customHeight="1">
      <c r="B46" s="9" t="s">
        <v>58</v>
      </c>
      <c r="C46" s="171">
        <v>26</v>
      </c>
      <c r="D46" s="107">
        <f t="shared" si="2"/>
        <v>0.22033898305084745</v>
      </c>
    </row>
    <row r="47" spans="2:4" ht="15" customHeight="1">
      <c r="B47" s="9" t="s">
        <v>22</v>
      </c>
      <c r="C47" s="171">
        <v>10</v>
      </c>
      <c r="D47" s="107">
        <f t="shared" si="2"/>
        <v>0.0847457627118644</v>
      </c>
    </row>
    <row r="48" spans="2:4" ht="15" customHeight="1">
      <c r="B48" s="9" t="s">
        <v>59</v>
      </c>
      <c r="C48" s="171">
        <v>1</v>
      </c>
      <c r="D48" s="107">
        <f t="shared" si="2"/>
        <v>0.00847457627118644</v>
      </c>
    </row>
    <row r="49" spans="2:4" ht="15" customHeight="1">
      <c r="B49" s="9" t="s">
        <v>23</v>
      </c>
      <c r="C49" s="171">
        <v>6</v>
      </c>
      <c r="D49" s="107">
        <f t="shared" si="2"/>
        <v>0.05084745762711865</v>
      </c>
    </row>
    <row r="50" spans="2:4" ht="15" customHeight="1">
      <c r="B50" s="9" t="s">
        <v>8</v>
      </c>
      <c r="C50" s="171">
        <v>4</v>
      </c>
      <c r="D50" s="107">
        <f t="shared" si="2"/>
        <v>0.03389830508474576</v>
      </c>
    </row>
    <row r="51" spans="2:4" ht="15" customHeight="1">
      <c r="B51" s="9" t="s">
        <v>5</v>
      </c>
      <c r="C51" s="172">
        <v>0</v>
      </c>
      <c r="D51" s="107">
        <f t="shared" si="2"/>
        <v>0</v>
      </c>
    </row>
    <row r="52" spans="2:4" ht="12.75">
      <c r="B52" s="28"/>
      <c r="C52" s="173"/>
      <c r="D52" s="117"/>
    </row>
    <row r="53" spans="2:4" ht="12.75">
      <c r="B53" s="147" t="s">
        <v>132</v>
      </c>
      <c r="C53" s="28"/>
      <c r="D53" s="117"/>
    </row>
    <row r="54" spans="2:4" ht="12.75">
      <c r="B54" s="147" t="s">
        <v>131</v>
      </c>
      <c r="C54" s="28"/>
      <c r="D54" s="117"/>
    </row>
    <row r="55" ht="12.75">
      <c r="B55" s="5"/>
    </row>
    <row r="56" ht="12.75">
      <c r="B56" s="5" t="s">
        <v>74</v>
      </c>
    </row>
    <row r="57" ht="12.75">
      <c r="B57" s="5"/>
    </row>
    <row r="58" spans="2:4" ht="15" customHeight="1">
      <c r="B58" s="5"/>
      <c r="C58" s="46" t="s">
        <v>9</v>
      </c>
      <c r="D58" s="46" t="s">
        <v>128</v>
      </c>
    </row>
    <row r="59" spans="2:4" ht="15" customHeight="1">
      <c r="B59" s="9" t="s">
        <v>24</v>
      </c>
      <c r="C59" s="171">
        <v>9</v>
      </c>
      <c r="D59" s="107">
        <f aca="true" t="shared" si="3" ref="D59:D69">(C59/118)</f>
        <v>0.07627118644067797</v>
      </c>
    </row>
    <row r="60" spans="2:4" ht="15" customHeight="1">
      <c r="B60" s="9" t="s">
        <v>60</v>
      </c>
      <c r="C60" s="171">
        <v>21</v>
      </c>
      <c r="D60" s="107">
        <f t="shared" si="3"/>
        <v>0.17796610169491525</v>
      </c>
    </row>
    <row r="61" spans="2:4" ht="15" customHeight="1">
      <c r="B61" s="9" t="s">
        <v>61</v>
      </c>
      <c r="C61" s="171">
        <v>77</v>
      </c>
      <c r="D61" s="107">
        <f t="shared" si="3"/>
        <v>0.652542372881356</v>
      </c>
    </row>
    <row r="62" spans="2:4" ht="15" customHeight="1">
      <c r="B62" s="9" t="s">
        <v>25</v>
      </c>
      <c r="C62" s="171">
        <v>31</v>
      </c>
      <c r="D62" s="107">
        <f t="shared" si="3"/>
        <v>0.2627118644067797</v>
      </c>
    </row>
    <row r="63" spans="2:4" ht="15" customHeight="1">
      <c r="B63" s="9" t="s">
        <v>62</v>
      </c>
      <c r="C63" s="171">
        <v>9</v>
      </c>
      <c r="D63" s="107">
        <f t="shared" si="3"/>
        <v>0.07627118644067797</v>
      </c>
    </row>
    <row r="64" spans="2:4" ht="15" customHeight="1">
      <c r="B64" s="9" t="s">
        <v>26</v>
      </c>
      <c r="C64" s="171">
        <v>23</v>
      </c>
      <c r="D64" s="107">
        <f t="shared" si="3"/>
        <v>0.19491525423728814</v>
      </c>
    </row>
    <row r="65" spans="2:4" ht="15" customHeight="1">
      <c r="B65" s="9" t="s">
        <v>27</v>
      </c>
      <c r="C65" s="171">
        <v>19</v>
      </c>
      <c r="D65" s="107">
        <f t="shared" si="3"/>
        <v>0.16101694915254236</v>
      </c>
    </row>
    <row r="66" spans="2:4" ht="15" customHeight="1">
      <c r="B66" s="9" t="s">
        <v>64</v>
      </c>
      <c r="C66" s="172">
        <v>0</v>
      </c>
      <c r="D66" s="107">
        <f t="shared" si="3"/>
        <v>0</v>
      </c>
    </row>
    <row r="67" spans="2:4" ht="15" customHeight="1">
      <c r="B67" s="9" t="s">
        <v>28</v>
      </c>
      <c r="C67" s="171">
        <v>23</v>
      </c>
      <c r="D67" s="107">
        <f t="shared" si="3"/>
        <v>0.19491525423728814</v>
      </c>
    </row>
    <row r="68" spans="2:4" ht="15" customHeight="1">
      <c r="B68" s="24" t="s">
        <v>8</v>
      </c>
      <c r="C68" s="171">
        <v>1</v>
      </c>
      <c r="D68" s="107">
        <f t="shared" si="3"/>
        <v>0.00847457627118644</v>
      </c>
    </row>
    <row r="69" spans="2:4" ht="15" customHeight="1">
      <c r="B69" s="9" t="s">
        <v>5</v>
      </c>
      <c r="C69" s="171">
        <v>9</v>
      </c>
      <c r="D69" s="107">
        <f t="shared" si="3"/>
        <v>0.07627118644067797</v>
      </c>
    </row>
    <row r="70" spans="2:3" ht="12.75">
      <c r="B70" s="5"/>
      <c r="C70" s="20"/>
    </row>
    <row r="71" spans="2:4" ht="12.75">
      <c r="B71" s="5"/>
      <c r="C71" s="17"/>
      <c r="D71" s="113"/>
    </row>
    <row r="72" spans="2:4" ht="15" customHeight="1">
      <c r="B72" s="6" t="s">
        <v>130</v>
      </c>
      <c r="C72" s="46" t="s">
        <v>9</v>
      </c>
      <c r="D72" s="119" t="s">
        <v>10</v>
      </c>
    </row>
    <row r="73" spans="2:4" ht="15" customHeight="1">
      <c r="B73" s="9" t="s">
        <v>29</v>
      </c>
      <c r="C73" s="171">
        <v>11</v>
      </c>
      <c r="D73" s="107">
        <f>(C73/C80)</f>
        <v>0.3793103448275862</v>
      </c>
    </row>
    <row r="74" spans="2:4" ht="15" customHeight="1">
      <c r="B74" s="9" t="s">
        <v>63</v>
      </c>
      <c r="C74" s="171">
        <v>14</v>
      </c>
      <c r="D74" s="107">
        <f>(C74/C80)</f>
        <v>0.4827586206896552</v>
      </c>
    </row>
    <row r="75" spans="2:4" ht="15" customHeight="1">
      <c r="B75" s="9" t="s">
        <v>30</v>
      </c>
      <c r="C75" s="171">
        <v>1</v>
      </c>
      <c r="D75" s="107">
        <f>(C75/C80)</f>
        <v>0.034482758620689655</v>
      </c>
    </row>
    <row r="76" spans="2:4" ht="15" customHeight="1">
      <c r="B76" s="9" t="s">
        <v>31</v>
      </c>
      <c r="C76" s="171">
        <v>1</v>
      </c>
      <c r="D76" s="107">
        <f>(C76/C80)</f>
        <v>0.034482758620689655</v>
      </c>
    </row>
    <row r="77" spans="2:4" ht="15" customHeight="1">
      <c r="B77" s="9" t="s">
        <v>32</v>
      </c>
      <c r="C77" s="171">
        <v>2</v>
      </c>
      <c r="D77" s="107">
        <f>(C77/C80)</f>
        <v>0.06896551724137931</v>
      </c>
    </row>
    <row r="78" spans="2:4" ht="15" customHeight="1">
      <c r="B78" s="9" t="s">
        <v>33</v>
      </c>
      <c r="C78" s="172">
        <v>0</v>
      </c>
      <c r="D78" s="107">
        <f>(C78/C80)</f>
        <v>0</v>
      </c>
    </row>
    <row r="79" spans="2:4" ht="15" customHeight="1">
      <c r="B79" s="9" t="s">
        <v>5</v>
      </c>
      <c r="C79" s="172">
        <v>0</v>
      </c>
      <c r="D79" s="107">
        <f>(C79/C80)</f>
        <v>0</v>
      </c>
    </row>
    <row r="80" spans="2:4" ht="15" customHeight="1">
      <c r="B80" s="43" t="s">
        <v>43</v>
      </c>
      <c r="C80" s="6">
        <f>SUM(C73:C79)</f>
        <v>29</v>
      </c>
      <c r="D80" s="107">
        <f>(C80/C80)</f>
        <v>1</v>
      </c>
    </row>
    <row r="81" ht="12.75">
      <c r="B81" s="5"/>
    </row>
    <row r="82" ht="12.75">
      <c r="B82" s="5"/>
    </row>
    <row r="83" ht="12.75">
      <c r="B83" s="5" t="s">
        <v>65</v>
      </c>
    </row>
    <row r="84" ht="12.75">
      <c r="B84" s="5"/>
    </row>
    <row r="85" spans="2:10" ht="12.75">
      <c r="B85" s="5"/>
      <c r="D85" s="260" t="s">
        <v>160</v>
      </c>
      <c r="E85" s="260"/>
      <c r="F85" s="260"/>
      <c r="G85" s="260"/>
      <c r="H85" s="260"/>
      <c r="I85" s="260"/>
      <c r="J85" s="260"/>
    </row>
    <row r="86" spans="1:11" ht="15" customHeight="1">
      <c r="A86" s="5"/>
      <c r="C86" s="16" t="s">
        <v>44</v>
      </c>
      <c r="D86" s="16">
        <v>1</v>
      </c>
      <c r="E86" s="16">
        <v>2</v>
      </c>
      <c r="F86" s="16">
        <v>3</v>
      </c>
      <c r="G86" s="16">
        <v>4</v>
      </c>
      <c r="H86" s="16">
        <v>5</v>
      </c>
      <c r="I86" s="16">
        <v>6</v>
      </c>
      <c r="J86" s="16">
        <v>7</v>
      </c>
      <c r="K86" s="16" t="s">
        <v>45</v>
      </c>
    </row>
    <row r="87" spans="1:9" ht="7.5" customHeight="1">
      <c r="A87" s="27"/>
      <c r="B87" s="57"/>
      <c r="C87" s="122"/>
      <c r="I87" s="18"/>
    </row>
    <row r="88" spans="1:11" ht="15" customHeight="1">
      <c r="A88" s="255"/>
      <c r="B88" s="44" t="s">
        <v>34</v>
      </c>
      <c r="C88" s="35">
        <v>4.875</v>
      </c>
      <c r="D88" s="171">
        <v>1</v>
      </c>
      <c r="E88" s="171">
        <v>5</v>
      </c>
      <c r="F88" s="171">
        <v>10</v>
      </c>
      <c r="G88" s="171">
        <v>21</v>
      </c>
      <c r="H88" s="171">
        <v>25</v>
      </c>
      <c r="I88" s="171">
        <v>20</v>
      </c>
      <c r="J88" s="171">
        <v>14</v>
      </c>
      <c r="K88" s="171">
        <v>22</v>
      </c>
    </row>
    <row r="89" spans="1:11" ht="15" customHeight="1">
      <c r="A89" s="256"/>
      <c r="B89" s="44" t="s">
        <v>35</v>
      </c>
      <c r="C89" s="35">
        <v>4.531914893617022</v>
      </c>
      <c r="D89" s="171">
        <v>3</v>
      </c>
      <c r="E89" s="171">
        <v>6</v>
      </c>
      <c r="F89" s="171">
        <v>11</v>
      </c>
      <c r="G89" s="171">
        <v>26</v>
      </c>
      <c r="H89" s="171">
        <v>23</v>
      </c>
      <c r="I89" s="171">
        <v>16</v>
      </c>
      <c r="J89" s="171">
        <v>9</v>
      </c>
      <c r="K89" s="171">
        <v>24</v>
      </c>
    </row>
    <row r="90" spans="1:11" ht="15" customHeight="1">
      <c r="A90" s="256"/>
      <c r="B90" s="44" t="s">
        <v>36</v>
      </c>
      <c r="C90" s="35">
        <v>4.860215053763442</v>
      </c>
      <c r="D90" s="171">
        <v>2</v>
      </c>
      <c r="E90" s="171">
        <v>4</v>
      </c>
      <c r="F90" s="171">
        <v>9</v>
      </c>
      <c r="G90" s="171">
        <v>20</v>
      </c>
      <c r="H90" s="171">
        <v>25</v>
      </c>
      <c r="I90" s="171">
        <v>21</v>
      </c>
      <c r="J90" s="171">
        <v>12</v>
      </c>
      <c r="K90" s="171">
        <v>25</v>
      </c>
    </row>
    <row r="91" spans="1:11" ht="15" customHeight="1">
      <c r="A91" s="256"/>
      <c r="B91" s="44" t="s">
        <v>37</v>
      </c>
      <c r="C91" s="35">
        <v>4.11764705882353</v>
      </c>
      <c r="D91" s="171">
        <v>8</v>
      </c>
      <c r="E91" s="171">
        <v>13</v>
      </c>
      <c r="F91" s="171">
        <v>8</v>
      </c>
      <c r="G91" s="171">
        <v>18</v>
      </c>
      <c r="H91" s="171">
        <v>15</v>
      </c>
      <c r="I91" s="171">
        <v>16</v>
      </c>
      <c r="J91" s="171">
        <v>7</v>
      </c>
      <c r="K91" s="171">
        <v>33</v>
      </c>
    </row>
    <row r="92" spans="1:11" ht="15" customHeight="1">
      <c r="A92" s="257"/>
      <c r="B92" s="44" t="s">
        <v>38</v>
      </c>
      <c r="C92" s="35">
        <v>5.274509803921568</v>
      </c>
      <c r="D92" s="171">
        <v>2</v>
      </c>
      <c r="E92" s="69">
        <v>0</v>
      </c>
      <c r="F92" s="171">
        <v>6</v>
      </c>
      <c r="G92" s="171">
        <v>19</v>
      </c>
      <c r="H92" s="171">
        <v>26</v>
      </c>
      <c r="I92" s="171">
        <v>31</v>
      </c>
      <c r="J92" s="171">
        <v>18</v>
      </c>
      <c r="K92" s="171">
        <v>16</v>
      </c>
    </row>
    <row r="93" spans="1:3" ht="12.75">
      <c r="A93" s="28"/>
      <c r="B93" s="15"/>
      <c r="C93" s="20"/>
    </row>
    <row r="94" spans="1:2" ht="12.75">
      <c r="A94" s="28"/>
      <c r="B94" s="5" t="s">
        <v>68</v>
      </c>
    </row>
    <row r="95" ht="12.75">
      <c r="B95" s="5"/>
    </row>
    <row r="96" spans="2:4" ht="15" customHeight="1">
      <c r="B96" s="5"/>
      <c r="C96" s="46" t="s">
        <v>9</v>
      </c>
      <c r="D96" s="46" t="s">
        <v>10</v>
      </c>
    </row>
    <row r="97" spans="2:4" ht="15" customHeight="1">
      <c r="B97" s="9" t="s">
        <v>48</v>
      </c>
      <c r="C97" s="3">
        <v>44</v>
      </c>
      <c r="D97" s="107">
        <f>(C97/C100)</f>
        <v>0.3728813559322034</v>
      </c>
    </row>
    <row r="98" spans="2:4" ht="15" customHeight="1">
      <c r="B98" s="9" t="s">
        <v>40</v>
      </c>
      <c r="C98" s="3">
        <v>65</v>
      </c>
      <c r="D98" s="107">
        <f>(C98/C100)</f>
        <v>0.5508474576271186</v>
      </c>
    </row>
    <row r="99" spans="2:4" ht="15" customHeight="1">
      <c r="B99" s="9" t="s">
        <v>5</v>
      </c>
      <c r="C99" s="3">
        <v>9</v>
      </c>
      <c r="D99" s="107">
        <f>(C99/C100)</f>
        <v>0.07627118644067797</v>
      </c>
    </row>
    <row r="100" spans="2:4" ht="15" customHeight="1">
      <c r="B100" s="43" t="s">
        <v>43</v>
      </c>
      <c r="C100" s="6">
        <f>SUM(C97:C99)</f>
        <v>118</v>
      </c>
      <c r="D100" s="107">
        <f>(C100/C100)</f>
        <v>1</v>
      </c>
    </row>
    <row r="101" spans="2:3" ht="12.75">
      <c r="B101" s="5"/>
      <c r="C101" s="20"/>
    </row>
    <row r="102" ht="12.75">
      <c r="B102" s="5" t="s">
        <v>75</v>
      </c>
    </row>
    <row r="103" ht="12.75">
      <c r="B103" s="5"/>
    </row>
    <row r="104" spans="2:4" ht="15" customHeight="1">
      <c r="B104" s="5"/>
      <c r="C104" s="46" t="s">
        <v>9</v>
      </c>
      <c r="D104" s="46" t="s">
        <v>128</v>
      </c>
    </row>
    <row r="105" spans="2:4" ht="15" customHeight="1">
      <c r="B105" s="9" t="s">
        <v>66</v>
      </c>
      <c r="C105" s="171">
        <v>23</v>
      </c>
      <c r="D105" s="107">
        <f>(C105/118)</f>
        <v>0.19491525423728814</v>
      </c>
    </row>
    <row r="106" spans="2:4" ht="15" customHeight="1">
      <c r="B106" s="9" t="s">
        <v>41</v>
      </c>
      <c r="C106" s="171">
        <v>72</v>
      </c>
      <c r="D106" s="107">
        <f>(C106/118)</f>
        <v>0.6101694915254238</v>
      </c>
    </row>
    <row r="107" spans="2:4" ht="15" customHeight="1">
      <c r="B107" s="9" t="s">
        <v>42</v>
      </c>
      <c r="C107" s="171">
        <v>11</v>
      </c>
      <c r="D107" s="107">
        <f>(C107/118)</f>
        <v>0.09322033898305085</v>
      </c>
    </row>
    <row r="108" spans="2:4" ht="15" customHeight="1">
      <c r="B108" s="9" t="s">
        <v>67</v>
      </c>
      <c r="C108" s="171">
        <v>10</v>
      </c>
      <c r="D108" s="107">
        <f>(C108/118)</f>
        <v>0.0847457627118644</v>
      </c>
    </row>
    <row r="109" spans="2:4" ht="15" customHeight="1">
      <c r="B109" s="9" t="s">
        <v>5</v>
      </c>
      <c r="C109" s="171">
        <v>22</v>
      </c>
      <c r="D109" s="107">
        <f>(C109/118)</f>
        <v>0.1864406779661017</v>
      </c>
    </row>
    <row r="110" spans="2:3" ht="7.5" customHeight="1">
      <c r="B110" s="5"/>
      <c r="C110" s="7"/>
    </row>
    <row r="111" ht="12.75">
      <c r="B111" s="147" t="s">
        <v>132</v>
      </c>
    </row>
    <row r="112" ht="12.75">
      <c r="B112" s="147" t="s">
        <v>131</v>
      </c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</sheetData>
  <mergeCells count="6">
    <mergeCell ref="H6:L6"/>
    <mergeCell ref="A88:A92"/>
    <mergeCell ref="B6:B7"/>
    <mergeCell ref="C6:E6"/>
    <mergeCell ref="F6:F7"/>
    <mergeCell ref="D85:J85"/>
  </mergeCells>
  <printOptions/>
  <pageMargins left="0.37" right="0.31" top="0.43" bottom="0.48" header="0" footer="0"/>
  <pageSetup fitToHeight="3" horizontalDpi="600" verticalDpi="600" orientation="landscape" paperSize="9" scale="67" r:id="rId2"/>
  <headerFooter alignWithMargins="0">
    <oddHeader>&amp;R
</oddHeader>
    <oddFooter>&amp;R&amp;A - &amp;P</oddFooter>
  </headerFooter>
  <rowBreaks count="1" manualBreakCount="1">
    <brk id="54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07"/>
  <sheetViews>
    <sheetView workbookViewId="0" topLeftCell="A73">
      <selection activeCell="D84" sqref="D84:J84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10.00390625" style="18" bestFit="1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148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4.2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4.25" customHeight="1">
      <c r="A8" s="41"/>
      <c r="B8" s="174" t="s">
        <v>77</v>
      </c>
      <c r="C8" s="70">
        <v>109</v>
      </c>
      <c r="D8" s="70">
        <v>85</v>
      </c>
      <c r="E8" s="70">
        <v>1</v>
      </c>
      <c r="F8" s="123">
        <f>SUM(C8:E8)</f>
        <v>195</v>
      </c>
      <c r="G8" s="20"/>
      <c r="H8" s="71">
        <v>21</v>
      </c>
      <c r="I8" s="71">
        <v>126</v>
      </c>
      <c r="J8" s="71">
        <v>43</v>
      </c>
      <c r="K8" s="71">
        <v>11</v>
      </c>
      <c r="L8" s="71">
        <v>2</v>
      </c>
      <c r="M8" s="18"/>
      <c r="P8" s="18"/>
      <c r="Q8" s="18"/>
      <c r="R8" s="18"/>
      <c r="S8" s="18"/>
      <c r="T8" s="18"/>
    </row>
    <row r="9" spans="1:20" ht="14.25" customHeight="1">
      <c r="A9" s="41"/>
      <c r="B9" s="174" t="s">
        <v>100</v>
      </c>
      <c r="C9" s="70">
        <v>21</v>
      </c>
      <c r="D9" s="70">
        <v>5</v>
      </c>
      <c r="E9" s="70">
        <v>0</v>
      </c>
      <c r="F9" s="123">
        <f>SUM(C9:E9)</f>
        <v>26</v>
      </c>
      <c r="G9" s="20"/>
      <c r="H9" s="71">
        <v>7</v>
      </c>
      <c r="I9" s="71">
        <v>17</v>
      </c>
      <c r="J9" s="71">
        <v>4</v>
      </c>
      <c r="K9" s="71">
        <v>1</v>
      </c>
      <c r="L9" s="71">
        <v>0</v>
      </c>
      <c r="M9" s="18"/>
      <c r="P9" s="18"/>
      <c r="Q9" s="18"/>
      <c r="R9" s="18"/>
      <c r="S9" s="18"/>
      <c r="T9" s="18"/>
    </row>
    <row r="10" spans="1:20" ht="14.25" customHeight="1">
      <c r="A10" s="41"/>
      <c r="B10" s="135" t="s">
        <v>5</v>
      </c>
      <c r="C10" s="71">
        <v>11</v>
      </c>
      <c r="D10" s="71">
        <v>4</v>
      </c>
      <c r="E10" s="71">
        <v>0</v>
      </c>
      <c r="F10" s="123">
        <f>SUM(C10:E10)</f>
        <v>15</v>
      </c>
      <c r="G10" s="20"/>
      <c r="H10" s="104">
        <v>2</v>
      </c>
      <c r="I10" s="104">
        <v>10</v>
      </c>
      <c r="J10" s="104">
        <v>3</v>
      </c>
      <c r="K10" s="104">
        <v>2</v>
      </c>
      <c r="L10" s="104">
        <v>0</v>
      </c>
      <c r="M10" s="18"/>
      <c r="P10" s="18"/>
      <c r="Q10" s="18"/>
      <c r="R10" s="18"/>
      <c r="S10" s="18"/>
      <c r="T10" s="18"/>
    </row>
    <row r="11" spans="1:20" ht="14.25" customHeight="1">
      <c r="A11" s="41"/>
      <c r="B11" s="128" t="s">
        <v>6</v>
      </c>
      <c r="C11" s="129">
        <f>SUM(C8:C10)</f>
        <v>141</v>
      </c>
      <c r="D11" s="129">
        <f>SUM(D8:D10)</f>
        <v>94</v>
      </c>
      <c r="E11" s="129">
        <f>SUM(E8:E10)</f>
        <v>1</v>
      </c>
      <c r="F11" s="129">
        <f>SUM(F8:F10)</f>
        <v>236</v>
      </c>
      <c r="G11" s="94"/>
      <c r="H11" s="129">
        <f>SUM(H8:H10)</f>
        <v>30</v>
      </c>
      <c r="I11" s="129">
        <f>SUM(I8:I10)</f>
        <v>153</v>
      </c>
      <c r="J11" s="129">
        <f>SUM(J8:J10)</f>
        <v>50</v>
      </c>
      <c r="K11" s="129">
        <f>SUM(K8:K10)</f>
        <v>14</v>
      </c>
      <c r="L11" s="129">
        <f>SUM(L8:L10)</f>
        <v>2</v>
      </c>
      <c r="M11" s="17"/>
      <c r="P11" s="18"/>
      <c r="Q11" s="18"/>
      <c r="R11" s="18"/>
      <c r="S11" s="18"/>
      <c r="T11" s="18"/>
    </row>
    <row r="12" spans="5:6" ht="12.75">
      <c r="E12" s="28"/>
      <c r="F12" s="28"/>
    </row>
    <row r="13" spans="8:15" ht="12.75">
      <c r="H13" s="105"/>
      <c r="N13" s="32"/>
      <c r="O13" s="32"/>
    </row>
    <row r="14" spans="2:9" ht="12.75">
      <c r="B14" s="5" t="s">
        <v>71</v>
      </c>
      <c r="H14" s="31" t="s">
        <v>55</v>
      </c>
      <c r="I14" s="32"/>
    </row>
    <row r="15" spans="2:9" ht="12.75">
      <c r="B15" s="5"/>
      <c r="H15" s="32"/>
      <c r="I15" s="32"/>
    </row>
    <row r="16" spans="2:9" ht="14.25" customHeight="1">
      <c r="B16" s="5"/>
      <c r="C16" s="46" t="s">
        <v>9</v>
      </c>
      <c r="D16" s="46" t="s">
        <v>128</v>
      </c>
      <c r="H16" s="32" t="s">
        <v>49</v>
      </c>
      <c r="I16" s="32" t="s">
        <v>51</v>
      </c>
    </row>
    <row r="17" spans="2:9" ht="14.25" customHeight="1">
      <c r="B17" s="9" t="s">
        <v>56</v>
      </c>
      <c r="C17" s="175">
        <v>169</v>
      </c>
      <c r="D17" s="107">
        <f>(C17/236)</f>
        <v>0.7161016949152542</v>
      </c>
      <c r="H17" s="32" t="s">
        <v>52</v>
      </c>
      <c r="I17" s="32" t="s">
        <v>53</v>
      </c>
    </row>
    <row r="18" spans="2:9" ht="14.25" customHeight="1">
      <c r="B18" s="9" t="s">
        <v>11</v>
      </c>
      <c r="C18" s="175">
        <v>90</v>
      </c>
      <c r="D18" s="107">
        <f aca="true" t="shared" si="0" ref="D18:D24">(C18/236)</f>
        <v>0.3813559322033898</v>
      </c>
      <c r="H18" s="32" t="s">
        <v>7</v>
      </c>
      <c r="I18" s="32" t="s">
        <v>54</v>
      </c>
    </row>
    <row r="19" spans="2:4" ht="14.25" customHeight="1">
      <c r="B19" s="9" t="s">
        <v>12</v>
      </c>
      <c r="C19" s="175">
        <v>117</v>
      </c>
      <c r="D19" s="107">
        <f t="shared" si="0"/>
        <v>0.4957627118644068</v>
      </c>
    </row>
    <row r="20" spans="2:8" ht="14.25" customHeight="1">
      <c r="B20" s="9" t="s">
        <v>15</v>
      </c>
      <c r="C20" s="175">
        <v>15</v>
      </c>
      <c r="D20" s="107">
        <f t="shared" si="0"/>
        <v>0.0635593220338983</v>
      </c>
      <c r="H20" s="105"/>
    </row>
    <row r="21" spans="2:4" ht="14.25" customHeight="1">
      <c r="B21" s="9" t="s">
        <v>13</v>
      </c>
      <c r="C21" s="175">
        <v>8</v>
      </c>
      <c r="D21" s="107">
        <f t="shared" si="0"/>
        <v>0.03389830508474576</v>
      </c>
    </row>
    <row r="22" spans="2:8" ht="14.25" customHeight="1">
      <c r="B22" s="9" t="s">
        <v>14</v>
      </c>
      <c r="C22" s="175">
        <v>22</v>
      </c>
      <c r="D22" s="107">
        <f t="shared" si="0"/>
        <v>0.09322033898305085</v>
      </c>
      <c r="H22" s="105"/>
    </row>
    <row r="23" spans="2:4" ht="14.25" customHeight="1">
      <c r="B23" s="24" t="s">
        <v>8</v>
      </c>
      <c r="C23" s="175">
        <v>18</v>
      </c>
      <c r="D23" s="107">
        <f t="shared" si="0"/>
        <v>0.07627118644067797</v>
      </c>
    </row>
    <row r="24" spans="2:4" ht="14.25" customHeight="1">
      <c r="B24" s="9" t="s">
        <v>5</v>
      </c>
      <c r="C24" s="175">
        <v>1</v>
      </c>
      <c r="D24" s="107">
        <f t="shared" si="0"/>
        <v>0.00423728813559322</v>
      </c>
    </row>
    <row r="25" spans="2:4" ht="12.75">
      <c r="B25" s="105"/>
      <c r="D25" s="113"/>
    </row>
    <row r="26" spans="2:4" ht="12.75">
      <c r="B26" s="5"/>
      <c r="D26" s="113"/>
    </row>
    <row r="27" spans="2:4" ht="12.75">
      <c r="B27" s="5" t="s">
        <v>72</v>
      </c>
      <c r="D27" s="113"/>
    </row>
    <row r="28" spans="2:4" ht="12.75">
      <c r="B28" s="5"/>
      <c r="D28" s="113"/>
    </row>
    <row r="29" spans="2:4" ht="14.25" customHeight="1">
      <c r="B29" s="5"/>
      <c r="C29" s="46" t="s">
        <v>9</v>
      </c>
      <c r="D29" s="46" t="s">
        <v>128</v>
      </c>
    </row>
    <row r="30" spans="2:4" ht="14.25" customHeight="1">
      <c r="B30" s="9" t="s">
        <v>57</v>
      </c>
      <c r="C30" s="175">
        <v>61</v>
      </c>
      <c r="D30" s="107">
        <f aca="true" t="shared" si="1" ref="D30:D35">(C30/236)</f>
        <v>0.2584745762711864</v>
      </c>
    </row>
    <row r="31" spans="2:4" ht="14.25" customHeight="1">
      <c r="B31" s="9" t="s">
        <v>16</v>
      </c>
      <c r="C31" s="175">
        <v>75</v>
      </c>
      <c r="D31" s="107">
        <f t="shared" si="1"/>
        <v>0.3177966101694915</v>
      </c>
    </row>
    <row r="32" spans="2:4" ht="14.25" customHeight="1">
      <c r="B32" s="9" t="s">
        <v>47</v>
      </c>
      <c r="C32" s="175">
        <v>72</v>
      </c>
      <c r="D32" s="107">
        <f t="shared" si="1"/>
        <v>0.3050847457627119</v>
      </c>
    </row>
    <row r="33" spans="2:4" ht="14.25" customHeight="1">
      <c r="B33" s="9" t="s">
        <v>17</v>
      </c>
      <c r="C33" s="175">
        <v>17</v>
      </c>
      <c r="D33" s="107">
        <f t="shared" si="1"/>
        <v>0.07203389830508475</v>
      </c>
    </row>
    <row r="34" spans="2:4" ht="14.25" customHeight="1">
      <c r="B34" s="24" t="s">
        <v>8</v>
      </c>
      <c r="C34" s="175">
        <v>22</v>
      </c>
      <c r="D34" s="107">
        <f t="shared" si="1"/>
        <v>0.09322033898305085</v>
      </c>
    </row>
    <row r="35" spans="2:4" ht="14.25" customHeight="1">
      <c r="B35" s="9" t="s">
        <v>5</v>
      </c>
      <c r="C35" s="175">
        <v>3</v>
      </c>
      <c r="D35" s="107">
        <f t="shared" si="1"/>
        <v>0.012711864406779662</v>
      </c>
    </row>
    <row r="36" spans="2:4" ht="12.75">
      <c r="B36" s="105"/>
      <c r="C36" s="7"/>
      <c r="D36" s="114"/>
    </row>
    <row r="37" ht="12.75">
      <c r="B37" s="5"/>
    </row>
    <row r="38" ht="12.75">
      <c r="B38" s="5" t="s">
        <v>73</v>
      </c>
    </row>
    <row r="39" ht="12.75">
      <c r="B39" s="5"/>
    </row>
    <row r="40" spans="2:4" ht="14.25" customHeight="1">
      <c r="B40" s="5"/>
      <c r="C40" s="46" t="s">
        <v>9</v>
      </c>
      <c r="D40" s="46" t="s">
        <v>128</v>
      </c>
    </row>
    <row r="41" spans="2:16" ht="14.25" customHeight="1">
      <c r="B41" s="9" t="s">
        <v>18</v>
      </c>
      <c r="C41" s="175">
        <v>54</v>
      </c>
      <c r="D41" s="107">
        <f aca="true" t="shared" si="2" ref="D41:D50">(C41/236)</f>
        <v>0.2288135593220339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16"/>
    </row>
    <row r="42" spans="2:4" ht="14.25" customHeight="1">
      <c r="B42" s="9" t="s">
        <v>19</v>
      </c>
      <c r="C42" s="175">
        <v>82</v>
      </c>
      <c r="D42" s="107">
        <f t="shared" si="2"/>
        <v>0.3474576271186441</v>
      </c>
    </row>
    <row r="43" spans="2:4" ht="14.25" customHeight="1">
      <c r="B43" s="9" t="s">
        <v>20</v>
      </c>
      <c r="C43" s="175">
        <v>96</v>
      </c>
      <c r="D43" s="107">
        <f t="shared" si="2"/>
        <v>0.4067796610169492</v>
      </c>
    </row>
    <row r="44" spans="2:4" ht="14.25" customHeight="1">
      <c r="B44" s="9" t="s">
        <v>21</v>
      </c>
      <c r="C44" s="175">
        <v>34</v>
      </c>
      <c r="D44" s="107">
        <f t="shared" si="2"/>
        <v>0.1440677966101695</v>
      </c>
    </row>
    <row r="45" spans="2:4" ht="14.25" customHeight="1">
      <c r="B45" s="9" t="s">
        <v>58</v>
      </c>
      <c r="C45" s="175">
        <v>30</v>
      </c>
      <c r="D45" s="107">
        <f t="shared" si="2"/>
        <v>0.1271186440677966</v>
      </c>
    </row>
    <row r="46" spans="2:4" ht="14.25" customHeight="1">
      <c r="B46" s="9" t="s">
        <v>22</v>
      </c>
      <c r="C46" s="175">
        <v>9</v>
      </c>
      <c r="D46" s="107">
        <f t="shared" si="2"/>
        <v>0.038135593220338986</v>
      </c>
    </row>
    <row r="47" spans="2:4" ht="14.25" customHeight="1">
      <c r="B47" s="9" t="s">
        <v>59</v>
      </c>
      <c r="C47" s="175">
        <v>12</v>
      </c>
      <c r="D47" s="107">
        <f t="shared" si="2"/>
        <v>0.05084745762711865</v>
      </c>
    </row>
    <row r="48" spans="2:4" ht="14.25" customHeight="1">
      <c r="B48" s="9" t="s">
        <v>23</v>
      </c>
      <c r="C48" s="175">
        <v>28</v>
      </c>
      <c r="D48" s="107">
        <f t="shared" si="2"/>
        <v>0.11864406779661017</v>
      </c>
    </row>
    <row r="49" spans="2:4" ht="14.25" customHeight="1">
      <c r="B49" s="9" t="s">
        <v>8</v>
      </c>
      <c r="C49" s="175">
        <v>12</v>
      </c>
      <c r="D49" s="107">
        <f t="shared" si="2"/>
        <v>0.05084745762711865</v>
      </c>
    </row>
    <row r="50" spans="2:4" ht="14.25" customHeight="1">
      <c r="B50" s="9" t="s">
        <v>5</v>
      </c>
      <c r="C50" s="176">
        <v>0</v>
      </c>
      <c r="D50" s="107">
        <f t="shared" si="2"/>
        <v>0</v>
      </c>
    </row>
    <row r="51" spans="2:4" ht="12.75">
      <c r="B51" s="28"/>
      <c r="C51" s="28"/>
      <c r="D51" s="117"/>
    </row>
    <row r="52" spans="2:4" ht="12.75">
      <c r="B52" s="147" t="s">
        <v>132</v>
      </c>
      <c r="C52" s="28"/>
      <c r="D52" s="117"/>
    </row>
    <row r="53" spans="2:4" ht="12.75">
      <c r="B53" s="147" t="s">
        <v>131</v>
      </c>
      <c r="C53" s="28"/>
      <c r="D53" s="117"/>
    </row>
    <row r="54" ht="12.75">
      <c r="B54" s="5"/>
    </row>
    <row r="55" ht="12.75">
      <c r="B55" s="5" t="s">
        <v>74</v>
      </c>
    </row>
    <row r="56" ht="12.75">
      <c r="B56" s="5"/>
    </row>
    <row r="57" spans="2:4" ht="14.25" customHeight="1">
      <c r="B57" s="5"/>
      <c r="C57" s="46" t="s">
        <v>9</v>
      </c>
      <c r="D57" s="46" t="s">
        <v>128</v>
      </c>
    </row>
    <row r="58" spans="2:4" ht="14.25" customHeight="1">
      <c r="B58" s="9" t="s">
        <v>24</v>
      </c>
      <c r="C58" s="175">
        <v>17</v>
      </c>
      <c r="D58" s="107">
        <f aca="true" t="shared" si="3" ref="D58:D68">(C58/236)</f>
        <v>0.07203389830508475</v>
      </c>
    </row>
    <row r="59" spans="2:4" ht="14.25" customHeight="1">
      <c r="B59" s="9" t="s">
        <v>60</v>
      </c>
      <c r="C59" s="175">
        <v>39</v>
      </c>
      <c r="D59" s="107">
        <f t="shared" si="3"/>
        <v>0.1652542372881356</v>
      </c>
    </row>
    <row r="60" spans="2:4" ht="14.25" customHeight="1">
      <c r="B60" s="9" t="s">
        <v>61</v>
      </c>
      <c r="C60" s="175">
        <v>158</v>
      </c>
      <c r="D60" s="107">
        <f t="shared" si="3"/>
        <v>0.6694915254237288</v>
      </c>
    </row>
    <row r="61" spans="2:4" ht="14.25" customHeight="1">
      <c r="B61" s="9" t="s">
        <v>25</v>
      </c>
      <c r="C61" s="175">
        <v>73</v>
      </c>
      <c r="D61" s="107">
        <f t="shared" si="3"/>
        <v>0.3093220338983051</v>
      </c>
    </row>
    <row r="62" spans="2:4" ht="14.25" customHeight="1">
      <c r="B62" s="9" t="s">
        <v>62</v>
      </c>
      <c r="C62" s="175">
        <v>18</v>
      </c>
      <c r="D62" s="107">
        <f t="shared" si="3"/>
        <v>0.07627118644067797</v>
      </c>
    </row>
    <row r="63" spans="2:4" ht="14.25" customHeight="1">
      <c r="B63" s="9" t="s">
        <v>26</v>
      </c>
      <c r="C63" s="175">
        <v>33</v>
      </c>
      <c r="D63" s="107">
        <f t="shared" si="3"/>
        <v>0.13983050847457626</v>
      </c>
    </row>
    <row r="64" spans="2:4" ht="14.25" customHeight="1">
      <c r="B64" s="9" t="s">
        <v>27</v>
      </c>
      <c r="C64" s="175">
        <v>43</v>
      </c>
      <c r="D64" s="107">
        <f t="shared" si="3"/>
        <v>0.18220338983050846</v>
      </c>
    </row>
    <row r="65" spans="2:4" ht="14.25" customHeight="1">
      <c r="B65" s="9" t="s">
        <v>64</v>
      </c>
      <c r="C65" s="175">
        <v>1</v>
      </c>
      <c r="D65" s="107">
        <f t="shared" si="3"/>
        <v>0.00423728813559322</v>
      </c>
    </row>
    <row r="66" spans="2:4" ht="14.25" customHeight="1">
      <c r="B66" s="9" t="s">
        <v>28</v>
      </c>
      <c r="C66" s="175">
        <v>60</v>
      </c>
      <c r="D66" s="107">
        <f t="shared" si="3"/>
        <v>0.2542372881355932</v>
      </c>
    </row>
    <row r="67" spans="2:4" ht="14.25" customHeight="1">
      <c r="B67" s="24" t="s">
        <v>8</v>
      </c>
      <c r="C67" s="175">
        <v>8</v>
      </c>
      <c r="D67" s="107">
        <f t="shared" si="3"/>
        <v>0.03389830508474576</v>
      </c>
    </row>
    <row r="68" spans="2:4" ht="14.25" customHeight="1">
      <c r="B68" s="9" t="s">
        <v>5</v>
      </c>
      <c r="C68" s="175">
        <v>7</v>
      </c>
      <c r="D68" s="107">
        <f t="shared" si="3"/>
        <v>0.029661016949152543</v>
      </c>
    </row>
    <row r="69" spans="2:3" ht="12.75">
      <c r="B69" s="5"/>
      <c r="C69" s="20"/>
    </row>
    <row r="70" spans="2:4" ht="12.75">
      <c r="B70" s="5"/>
      <c r="C70" s="17"/>
      <c r="D70" s="113"/>
    </row>
    <row r="71" spans="2:4" ht="14.25" customHeight="1">
      <c r="B71" s="43" t="s">
        <v>130</v>
      </c>
      <c r="C71" s="16" t="s">
        <v>9</v>
      </c>
      <c r="D71" s="177" t="s">
        <v>10</v>
      </c>
    </row>
    <row r="72" spans="2:4" ht="14.25" customHeight="1">
      <c r="B72" s="9" t="s">
        <v>29</v>
      </c>
      <c r="C72" s="175">
        <v>26</v>
      </c>
      <c r="D72" s="107">
        <f>(C72/C79)</f>
        <v>0.7222222222222222</v>
      </c>
    </row>
    <row r="73" spans="2:4" ht="14.25" customHeight="1">
      <c r="B73" s="9" t="s">
        <v>63</v>
      </c>
      <c r="C73" s="176">
        <v>0</v>
      </c>
      <c r="D73" s="107">
        <f>(C73/C79)</f>
        <v>0</v>
      </c>
    </row>
    <row r="74" spans="2:4" ht="14.25" customHeight="1">
      <c r="B74" s="9" t="s">
        <v>30</v>
      </c>
      <c r="C74" s="175">
        <v>3</v>
      </c>
      <c r="D74" s="107">
        <f>(C74/C79)</f>
        <v>0.08333333333333333</v>
      </c>
    </row>
    <row r="75" spans="2:4" ht="14.25" customHeight="1">
      <c r="B75" s="9" t="s">
        <v>31</v>
      </c>
      <c r="C75" s="175">
        <v>3</v>
      </c>
      <c r="D75" s="107">
        <f>(C75/C79)</f>
        <v>0.08333333333333333</v>
      </c>
    </row>
    <row r="76" spans="2:4" ht="14.25" customHeight="1">
      <c r="B76" s="9" t="s">
        <v>32</v>
      </c>
      <c r="C76" s="175">
        <v>3</v>
      </c>
      <c r="D76" s="107">
        <f>(C76/C79)</f>
        <v>0.08333333333333333</v>
      </c>
    </row>
    <row r="77" spans="2:4" ht="14.25" customHeight="1">
      <c r="B77" s="9" t="s">
        <v>33</v>
      </c>
      <c r="C77" s="175">
        <v>1</v>
      </c>
      <c r="D77" s="107">
        <f>(C77/C79)</f>
        <v>0.027777777777777776</v>
      </c>
    </row>
    <row r="78" spans="2:4" ht="14.25" customHeight="1">
      <c r="B78" s="9" t="s">
        <v>5</v>
      </c>
      <c r="C78" s="176">
        <v>0</v>
      </c>
      <c r="D78" s="107">
        <f>(C78/C79)</f>
        <v>0</v>
      </c>
    </row>
    <row r="79" spans="2:4" ht="14.25" customHeight="1">
      <c r="B79" s="43" t="s">
        <v>43</v>
      </c>
      <c r="C79" s="6">
        <f>SUM(C72:C78)</f>
        <v>36</v>
      </c>
      <c r="D79" s="107">
        <f>(C79/C79)</f>
        <v>1</v>
      </c>
    </row>
    <row r="80" ht="12.75">
      <c r="B80" s="5"/>
    </row>
    <row r="81" ht="12.75">
      <c r="B81" s="5"/>
    </row>
    <row r="82" ht="12.75">
      <c r="B82" s="5" t="s">
        <v>65</v>
      </c>
    </row>
    <row r="83" ht="12.75">
      <c r="B83" s="5"/>
    </row>
    <row r="84" spans="2:10" ht="12.75">
      <c r="B84" s="5"/>
      <c r="D84" s="260" t="s">
        <v>160</v>
      </c>
      <c r="E84" s="260"/>
      <c r="F84" s="260"/>
      <c r="G84" s="260"/>
      <c r="H84" s="260"/>
      <c r="I84" s="260"/>
      <c r="J84" s="260"/>
    </row>
    <row r="85" spans="1:11" ht="14.25" customHeight="1">
      <c r="A85" s="5"/>
      <c r="C85" s="16" t="s">
        <v>44</v>
      </c>
      <c r="D85" s="16">
        <v>1</v>
      </c>
      <c r="E85" s="16">
        <v>2</v>
      </c>
      <c r="F85" s="16">
        <v>3</v>
      </c>
      <c r="G85" s="16">
        <v>4</v>
      </c>
      <c r="H85" s="16">
        <v>5</v>
      </c>
      <c r="I85" s="16">
        <v>6</v>
      </c>
      <c r="J85" s="16">
        <v>7</v>
      </c>
      <c r="K85" s="16" t="s">
        <v>45</v>
      </c>
    </row>
    <row r="86" spans="1:9" ht="7.5" customHeight="1">
      <c r="A86" s="27"/>
      <c r="B86" s="57"/>
      <c r="C86" s="122"/>
      <c r="I86" s="18"/>
    </row>
    <row r="87" spans="1:11" ht="14.25" customHeight="1">
      <c r="A87" s="255"/>
      <c r="B87" s="44" t="s">
        <v>34</v>
      </c>
      <c r="C87" s="35">
        <v>4.295918367346937</v>
      </c>
      <c r="D87" s="175">
        <v>5</v>
      </c>
      <c r="E87" s="175">
        <v>21</v>
      </c>
      <c r="F87" s="175">
        <v>33</v>
      </c>
      <c r="G87" s="175">
        <v>43</v>
      </c>
      <c r="H87" s="175">
        <v>55</v>
      </c>
      <c r="I87" s="175">
        <v>24</v>
      </c>
      <c r="J87" s="175">
        <v>15</v>
      </c>
      <c r="K87" s="175">
        <v>40</v>
      </c>
    </row>
    <row r="88" spans="1:11" ht="14.25" customHeight="1">
      <c r="A88" s="256"/>
      <c r="B88" s="44" t="s">
        <v>35</v>
      </c>
      <c r="C88" s="35">
        <v>4.254054054054053</v>
      </c>
      <c r="D88" s="175">
        <v>12</v>
      </c>
      <c r="E88" s="175">
        <v>17</v>
      </c>
      <c r="F88" s="175">
        <v>26</v>
      </c>
      <c r="G88" s="175">
        <v>42</v>
      </c>
      <c r="H88" s="175">
        <v>49</v>
      </c>
      <c r="I88" s="175">
        <v>23</v>
      </c>
      <c r="J88" s="175">
        <v>16</v>
      </c>
      <c r="K88" s="175">
        <v>51</v>
      </c>
    </row>
    <row r="89" spans="1:11" ht="14.25" customHeight="1">
      <c r="A89" s="256"/>
      <c r="B89" s="44" t="s">
        <v>36</v>
      </c>
      <c r="C89" s="35">
        <v>4.614130434782607</v>
      </c>
      <c r="D89" s="175">
        <v>10</v>
      </c>
      <c r="E89" s="175">
        <v>9</v>
      </c>
      <c r="F89" s="175">
        <v>22</v>
      </c>
      <c r="G89" s="175">
        <v>42</v>
      </c>
      <c r="H89" s="175">
        <v>46</v>
      </c>
      <c r="I89" s="175">
        <v>28</v>
      </c>
      <c r="J89" s="175">
        <v>27</v>
      </c>
      <c r="K89" s="175">
        <v>52</v>
      </c>
    </row>
    <row r="90" spans="1:11" ht="14.25" customHeight="1">
      <c r="A90" s="256"/>
      <c r="B90" s="44" t="s">
        <v>37</v>
      </c>
      <c r="C90" s="35">
        <v>3</v>
      </c>
      <c r="D90" s="175">
        <v>43</v>
      </c>
      <c r="E90" s="175">
        <v>31</v>
      </c>
      <c r="F90" s="175">
        <v>28</v>
      </c>
      <c r="G90" s="175">
        <v>22</v>
      </c>
      <c r="H90" s="175">
        <v>25</v>
      </c>
      <c r="I90" s="175">
        <v>7</v>
      </c>
      <c r="J90" s="175">
        <v>6</v>
      </c>
      <c r="K90" s="175">
        <v>74</v>
      </c>
    </row>
    <row r="91" spans="1:11" ht="14.25" customHeight="1">
      <c r="A91" s="257"/>
      <c r="B91" s="44" t="s">
        <v>38</v>
      </c>
      <c r="C91" s="35">
        <v>5.3381642512077265</v>
      </c>
      <c r="D91" s="175">
        <v>4</v>
      </c>
      <c r="E91" s="175">
        <v>3</v>
      </c>
      <c r="F91" s="175">
        <v>9</v>
      </c>
      <c r="G91" s="175">
        <v>36</v>
      </c>
      <c r="H91" s="175">
        <v>54</v>
      </c>
      <c r="I91" s="175">
        <v>53</v>
      </c>
      <c r="J91" s="175">
        <v>48</v>
      </c>
      <c r="K91" s="175">
        <v>29</v>
      </c>
    </row>
    <row r="92" spans="1:3" ht="12.75">
      <c r="A92" s="28"/>
      <c r="B92" s="15"/>
      <c r="C92" s="20"/>
    </row>
    <row r="93" spans="1:2" ht="12.75">
      <c r="A93" s="28"/>
      <c r="B93" s="5" t="s">
        <v>68</v>
      </c>
    </row>
    <row r="94" ht="12.75">
      <c r="B94" s="5"/>
    </row>
    <row r="95" spans="2:4" ht="14.25" customHeight="1">
      <c r="B95" s="5"/>
      <c r="C95" s="16" t="s">
        <v>9</v>
      </c>
      <c r="D95" s="16" t="s">
        <v>10</v>
      </c>
    </row>
    <row r="96" spans="2:4" ht="14.25" customHeight="1">
      <c r="B96" s="3" t="s">
        <v>48</v>
      </c>
      <c r="C96" s="3">
        <v>77</v>
      </c>
      <c r="D96" s="107">
        <f>(C96/C99)</f>
        <v>0.326271186440678</v>
      </c>
    </row>
    <row r="97" spans="2:4" ht="14.25" customHeight="1">
      <c r="B97" s="3" t="s">
        <v>40</v>
      </c>
      <c r="C97" s="3">
        <v>150</v>
      </c>
      <c r="D97" s="107">
        <f>(C97/C99)</f>
        <v>0.635593220338983</v>
      </c>
    </row>
    <row r="98" spans="2:4" ht="14.25" customHeight="1">
      <c r="B98" s="3" t="s">
        <v>5</v>
      </c>
      <c r="C98" s="3">
        <v>9</v>
      </c>
      <c r="D98" s="107">
        <f>(C98/C99)</f>
        <v>0.038135593220338986</v>
      </c>
    </row>
    <row r="99" spans="2:4" ht="14.25" customHeight="1">
      <c r="B99" s="6" t="s">
        <v>43</v>
      </c>
      <c r="C99" s="6">
        <f>SUM(C96:C98)</f>
        <v>236</v>
      </c>
      <c r="D99" s="107">
        <f>(C99/C99)</f>
        <v>1</v>
      </c>
    </row>
    <row r="100" spans="2:3" ht="12.75">
      <c r="B100" s="5"/>
      <c r="C100" s="20"/>
    </row>
    <row r="101" ht="12.75">
      <c r="B101" s="5" t="s">
        <v>75</v>
      </c>
    </row>
    <row r="102" ht="12.75">
      <c r="B102" s="5"/>
    </row>
    <row r="103" spans="2:4" ht="14.25" customHeight="1">
      <c r="B103" s="5"/>
      <c r="C103" s="46" t="s">
        <v>9</v>
      </c>
      <c r="D103" s="46" t="s">
        <v>128</v>
      </c>
    </row>
    <row r="104" spans="2:4" ht="14.25" customHeight="1">
      <c r="B104" s="9" t="s">
        <v>66</v>
      </c>
      <c r="C104" s="175">
        <v>43</v>
      </c>
      <c r="D104" s="107">
        <f>(C104/236)</f>
        <v>0.18220338983050846</v>
      </c>
    </row>
    <row r="105" spans="2:4" ht="14.25" customHeight="1">
      <c r="B105" s="9" t="s">
        <v>41</v>
      </c>
      <c r="C105" s="175">
        <v>148</v>
      </c>
      <c r="D105" s="107">
        <f>(C105/236)</f>
        <v>0.6271186440677966</v>
      </c>
    </row>
    <row r="106" spans="2:4" ht="14.25" customHeight="1">
      <c r="B106" s="9" t="s">
        <v>42</v>
      </c>
      <c r="C106" s="175">
        <v>13</v>
      </c>
      <c r="D106" s="107">
        <f>(C106/236)</f>
        <v>0.05508474576271186</v>
      </c>
    </row>
    <row r="107" spans="2:4" ht="14.25" customHeight="1">
      <c r="B107" s="9" t="s">
        <v>67</v>
      </c>
      <c r="C107" s="175">
        <v>17</v>
      </c>
      <c r="D107" s="107">
        <f>(C107/236)</f>
        <v>0.07203389830508475</v>
      </c>
    </row>
    <row r="108" spans="2:4" ht="14.25" customHeight="1">
      <c r="B108" s="9" t="s">
        <v>5</v>
      </c>
      <c r="C108" s="175">
        <v>53</v>
      </c>
      <c r="D108" s="107">
        <f>(C108/236)</f>
        <v>0.2245762711864407</v>
      </c>
    </row>
    <row r="109" spans="2:3" ht="12.75">
      <c r="B109" s="5"/>
      <c r="C109" s="7"/>
    </row>
    <row r="110" ht="12.75">
      <c r="B110" s="118" t="s">
        <v>132</v>
      </c>
    </row>
    <row r="111" ht="12.75">
      <c r="B111" s="118" t="s">
        <v>131</v>
      </c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</sheetData>
  <mergeCells count="6">
    <mergeCell ref="H6:L6"/>
    <mergeCell ref="A87:A91"/>
    <mergeCell ref="B6:B7"/>
    <mergeCell ref="C6:E6"/>
    <mergeCell ref="F6:F7"/>
    <mergeCell ref="D84:J84"/>
  </mergeCells>
  <printOptions/>
  <pageMargins left="0.37" right="0.31" top="0.43" bottom="0.48" header="0" footer="0"/>
  <pageSetup fitToHeight="3" horizontalDpi="600" verticalDpi="600" orientation="landscape" paperSize="9" scale="69" r:id="rId2"/>
  <headerFooter alignWithMargins="0">
    <oddHeader>&amp;R
</oddHeader>
    <oddFooter>&amp;R&amp;A - &amp;P</oddFooter>
  </headerFooter>
  <rowBreaks count="1" manualBreakCount="1">
    <brk id="53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0"/>
  <sheetViews>
    <sheetView workbookViewId="0" topLeftCell="A1">
      <selection activeCell="F25" sqref="F25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161</v>
      </c>
    </row>
    <row r="5" spans="2:20" ht="20.25" customHeight="1">
      <c r="B5" s="260" t="s">
        <v>1</v>
      </c>
      <c r="C5" s="260" t="s">
        <v>135</v>
      </c>
      <c r="D5" s="260"/>
      <c r="E5" s="260"/>
      <c r="F5" s="261" t="s">
        <v>70</v>
      </c>
      <c r="G5" s="15"/>
      <c r="H5" s="260" t="s">
        <v>46</v>
      </c>
      <c r="I5" s="260"/>
      <c r="J5" s="260"/>
      <c r="K5" s="260"/>
      <c r="L5" s="260"/>
      <c r="M5" s="17"/>
      <c r="P5" s="17"/>
      <c r="Q5" s="17"/>
      <c r="R5" s="17"/>
      <c r="S5" s="17"/>
      <c r="T5" s="17"/>
    </row>
    <row r="6" spans="2:20" ht="12.75">
      <c r="B6" s="260"/>
      <c r="C6" s="16" t="s">
        <v>3</v>
      </c>
      <c r="D6" s="16" t="s">
        <v>4</v>
      </c>
      <c r="E6" s="16" t="s">
        <v>5</v>
      </c>
      <c r="F6" s="261"/>
      <c r="G6" s="15"/>
      <c r="H6" s="16" t="s">
        <v>49</v>
      </c>
      <c r="I6" s="16" t="s">
        <v>50</v>
      </c>
      <c r="J6" s="16" t="s">
        <v>7</v>
      </c>
      <c r="K6" s="16" t="s">
        <v>8</v>
      </c>
      <c r="L6" s="16" t="s">
        <v>5</v>
      </c>
      <c r="M6" s="17"/>
      <c r="P6" s="17"/>
      <c r="Q6" s="17"/>
      <c r="R6" s="17"/>
      <c r="S6" s="17"/>
      <c r="T6" s="17"/>
    </row>
    <row r="7" spans="2:20" ht="12.75">
      <c r="B7" s="178" t="s">
        <v>87</v>
      </c>
      <c r="C7" s="49">
        <v>52</v>
      </c>
      <c r="D7" s="49">
        <v>18</v>
      </c>
      <c r="E7" s="49">
        <v>0</v>
      </c>
      <c r="F7" s="123">
        <f aca="true" t="shared" si="0" ref="F7:F13">SUM(C7:E7)</f>
        <v>70</v>
      </c>
      <c r="G7" s="15"/>
      <c r="H7" s="50">
        <v>12</v>
      </c>
      <c r="I7" s="50">
        <v>44</v>
      </c>
      <c r="J7" s="50">
        <v>15</v>
      </c>
      <c r="K7" s="50">
        <v>4</v>
      </c>
      <c r="L7" s="50">
        <v>0</v>
      </c>
      <c r="M7" s="17"/>
      <c r="P7" s="17"/>
      <c r="Q7" s="17"/>
      <c r="R7" s="17"/>
      <c r="S7" s="17"/>
      <c r="T7" s="17"/>
    </row>
    <row r="8" spans="2:20" ht="12.75">
      <c r="B8" s="178" t="s">
        <v>89</v>
      </c>
      <c r="C8" s="49">
        <v>45</v>
      </c>
      <c r="D8" s="49">
        <v>6</v>
      </c>
      <c r="E8" s="49">
        <v>1</v>
      </c>
      <c r="F8" s="123">
        <f t="shared" si="0"/>
        <v>52</v>
      </c>
      <c r="G8" s="15"/>
      <c r="H8" s="50">
        <v>1</v>
      </c>
      <c r="I8" s="50">
        <v>35</v>
      </c>
      <c r="J8" s="50">
        <v>16</v>
      </c>
      <c r="K8" s="50">
        <v>4</v>
      </c>
      <c r="L8" s="50">
        <v>1</v>
      </c>
      <c r="M8" s="17"/>
      <c r="P8" s="17"/>
      <c r="Q8" s="17"/>
      <c r="R8" s="17"/>
      <c r="S8" s="17"/>
      <c r="T8" s="17"/>
    </row>
    <row r="9" spans="2:20" ht="12.75">
      <c r="B9" s="178" t="s">
        <v>90</v>
      </c>
      <c r="C9" s="49">
        <v>82</v>
      </c>
      <c r="D9" s="49">
        <v>11</v>
      </c>
      <c r="E9" s="49">
        <v>1</v>
      </c>
      <c r="F9" s="123">
        <f t="shared" si="0"/>
        <v>94</v>
      </c>
      <c r="G9" s="15"/>
      <c r="H9" s="50">
        <v>11</v>
      </c>
      <c r="I9" s="50">
        <v>55</v>
      </c>
      <c r="J9" s="50">
        <v>29</v>
      </c>
      <c r="K9" s="50">
        <v>10</v>
      </c>
      <c r="L9" s="50">
        <v>0</v>
      </c>
      <c r="M9" s="17"/>
      <c r="P9" s="17"/>
      <c r="Q9" s="17"/>
      <c r="R9" s="17"/>
      <c r="S9" s="17"/>
      <c r="T9" s="17"/>
    </row>
    <row r="10" spans="2:20" ht="12.75">
      <c r="B10" s="178" t="s">
        <v>91</v>
      </c>
      <c r="C10" s="49">
        <v>62</v>
      </c>
      <c r="D10" s="49">
        <v>3</v>
      </c>
      <c r="E10" s="49">
        <v>0</v>
      </c>
      <c r="F10" s="123">
        <f t="shared" si="0"/>
        <v>65</v>
      </c>
      <c r="G10" s="15"/>
      <c r="H10" s="50">
        <v>3</v>
      </c>
      <c r="I10" s="50">
        <v>43</v>
      </c>
      <c r="J10" s="50">
        <v>21</v>
      </c>
      <c r="K10" s="50">
        <v>6</v>
      </c>
      <c r="L10" s="50">
        <v>0</v>
      </c>
      <c r="M10" s="17"/>
      <c r="P10" s="17"/>
      <c r="Q10" s="17"/>
      <c r="R10" s="17"/>
      <c r="S10" s="17"/>
      <c r="T10" s="17"/>
    </row>
    <row r="11" spans="1:20" ht="12.75">
      <c r="A11" s="41"/>
      <c r="B11" s="178" t="s">
        <v>92</v>
      </c>
      <c r="C11" s="49">
        <v>7</v>
      </c>
      <c r="D11" s="49">
        <v>12</v>
      </c>
      <c r="E11" s="49">
        <v>0</v>
      </c>
      <c r="F11" s="123">
        <f t="shared" si="0"/>
        <v>19</v>
      </c>
      <c r="G11" s="20"/>
      <c r="H11" s="50">
        <v>13</v>
      </c>
      <c r="I11" s="50">
        <v>3</v>
      </c>
      <c r="J11" s="50">
        <v>1</v>
      </c>
      <c r="K11" s="50">
        <v>3</v>
      </c>
      <c r="L11" s="50">
        <v>0</v>
      </c>
      <c r="M11" s="18"/>
      <c r="P11" s="18"/>
      <c r="Q11" s="18"/>
      <c r="R11" s="18"/>
      <c r="S11" s="18"/>
      <c r="T11" s="18"/>
    </row>
    <row r="12" spans="1:20" ht="12.75">
      <c r="A12" s="41"/>
      <c r="B12" s="178" t="s">
        <v>93</v>
      </c>
      <c r="C12" s="49">
        <v>0</v>
      </c>
      <c r="D12" s="49">
        <v>3</v>
      </c>
      <c r="E12" s="49">
        <v>0</v>
      </c>
      <c r="F12" s="123">
        <f t="shared" si="0"/>
        <v>3</v>
      </c>
      <c r="G12" s="20"/>
      <c r="H12" s="50">
        <v>1</v>
      </c>
      <c r="I12" s="50">
        <v>2</v>
      </c>
      <c r="J12" s="50">
        <v>0</v>
      </c>
      <c r="K12" s="50">
        <v>0</v>
      </c>
      <c r="L12" s="50">
        <v>0</v>
      </c>
      <c r="M12" s="18"/>
      <c r="P12" s="18"/>
      <c r="Q12" s="18"/>
      <c r="R12" s="18"/>
      <c r="S12" s="18"/>
      <c r="T12" s="18"/>
    </row>
    <row r="13" spans="1:20" ht="12.75">
      <c r="A13" s="41"/>
      <c r="B13" s="135" t="s">
        <v>5</v>
      </c>
      <c r="C13" s="136">
        <v>33</v>
      </c>
      <c r="D13" s="136">
        <v>3</v>
      </c>
      <c r="E13" s="104">
        <v>0</v>
      </c>
      <c r="F13" s="123">
        <f t="shared" si="0"/>
        <v>36</v>
      </c>
      <c r="G13" s="20"/>
      <c r="H13" s="104">
        <v>1</v>
      </c>
      <c r="I13" s="104">
        <v>20</v>
      </c>
      <c r="J13" s="104">
        <v>9</v>
      </c>
      <c r="K13" s="104">
        <v>7</v>
      </c>
      <c r="L13" s="104">
        <v>1</v>
      </c>
      <c r="M13" s="18"/>
      <c r="P13" s="18"/>
      <c r="Q13" s="18"/>
      <c r="R13" s="18"/>
      <c r="S13" s="18"/>
      <c r="T13" s="18"/>
    </row>
    <row r="14" spans="1:20" ht="12.75">
      <c r="A14" s="41"/>
      <c r="B14" s="128" t="s">
        <v>6</v>
      </c>
      <c r="C14" s="129">
        <f>SUM(C7:C13)</f>
        <v>281</v>
      </c>
      <c r="D14" s="129">
        <f>SUM(D7:D13)</f>
        <v>56</v>
      </c>
      <c r="E14" s="129">
        <f>SUM(E7:E13)</f>
        <v>2</v>
      </c>
      <c r="F14" s="129">
        <f>SUM(F7:F13)</f>
        <v>339</v>
      </c>
      <c r="G14" s="94"/>
      <c r="H14" s="129">
        <f>SUM(H7:H13)</f>
        <v>42</v>
      </c>
      <c r="I14" s="129">
        <f>SUM(I7:I13)</f>
        <v>202</v>
      </c>
      <c r="J14" s="129">
        <f>SUM(J7:J13)</f>
        <v>91</v>
      </c>
      <c r="K14" s="129">
        <f>SUM(K7:K13)</f>
        <v>34</v>
      </c>
      <c r="L14" s="129">
        <f>SUM(L7:L13)</f>
        <v>2</v>
      </c>
      <c r="M14" s="15"/>
      <c r="P14" s="18"/>
      <c r="Q14" s="18"/>
      <c r="R14" s="18"/>
      <c r="S14" s="18"/>
      <c r="T14" s="18"/>
    </row>
    <row r="15" spans="5:6" ht="12.75">
      <c r="E15" s="28"/>
      <c r="F15" s="28"/>
    </row>
    <row r="16" spans="8:15" ht="12.75">
      <c r="H16" s="105"/>
      <c r="N16" s="32"/>
      <c r="O16" s="32"/>
    </row>
    <row r="17" spans="2:9" ht="12.75">
      <c r="B17" s="5" t="s">
        <v>71</v>
      </c>
      <c r="H17" s="31" t="s">
        <v>55</v>
      </c>
      <c r="I17" s="32"/>
    </row>
    <row r="18" spans="2:9" ht="12.75">
      <c r="B18" s="5"/>
      <c r="H18" s="32"/>
      <c r="I18" s="32"/>
    </row>
    <row r="19" spans="2:9" ht="14.25" customHeight="1">
      <c r="B19" s="5"/>
      <c r="C19" s="46" t="s">
        <v>9</v>
      </c>
      <c r="D19" s="46" t="s">
        <v>128</v>
      </c>
      <c r="H19" s="32" t="s">
        <v>49</v>
      </c>
      <c r="I19" s="32" t="s">
        <v>51</v>
      </c>
    </row>
    <row r="20" spans="2:9" ht="14.25" customHeight="1">
      <c r="B20" s="9" t="s">
        <v>56</v>
      </c>
      <c r="C20" s="179">
        <v>245</v>
      </c>
      <c r="D20" s="107">
        <f>(C20/339)</f>
        <v>0.7227138643067846</v>
      </c>
      <c r="H20" s="32" t="s">
        <v>52</v>
      </c>
      <c r="I20" s="32" t="s">
        <v>53</v>
      </c>
    </row>
    <row r="21" spans="2:9" ht="14.25" customHeight="1">
      <c r="B21" s="9" t="s">
        <v>11</v>
      </c>
      <c r="C21" s="179">
        <v>93</v>
      </c>
      <c r="D21" s="107">
        <f aca="true" t="shared" si="1" ref="D21:D27">(C21/339)</f>
        <v>0.2743362831858407</v>
      </c>
      <c r="H21" s="32" t="s">
        <v>7</v>
      </c>
      <c r="I21" s="32" t="s">
        <v>54</v>
      </c>
    </row>
    <row r="22" spans="2:4" ht="14.25" customHeight="1">
      <c r="B22" s="9" t="s">
        <v>12</v>
      </c>
      <c r="C22" s="179">
        <v>111</v>
      </c>
      <c r="D22" s="107">
        <f t="shared" si="1"/>
        <v>0.3274336283185841</v>
      </c>
    </row>
    <row r="23" spans="2:8" ht="14.25" customHeight="1">
      <c r="B23" s="9" t="s">
        <v>15</v>
      </c>
      <c r="C23" s="179">
        <v>18</v>
      </c>
      <c r="D23" s="107">
        <f t="shared" si="1"/>
        <v>0.05309734513274336</v>
      </c>
      <c r="H23" s="105"/>
    </row>
    <row r="24" spans="2:4" ht="14.25" customHeight="1">
      <c r="B24" s="9" t="s">
        <v>13</v>
      </c>
      <c r="C24" s="179">
        <v>8</v>
      </c>
      <c r="D24" s="107">
        <f t="shared" si="1"/>
        <v>0.02359882005899705</v>
      </c>
    </row>
    <row r="25" spans="2:8" ht="14.25" customHeight="1">
      <c r="B25" s="9" t="s">
        <v>14</v>
      </c>
      <c r="C25" s="179">
        <v>13</v>
      </c>
      <c r="D25" s="107">
        <f t="shared" si="1"/>
        <v>0.038348082595870206</v>
      </c>
      <c r="H25" s="105"/>
    </row>
    <row r="26" spans="2:4" ht="14.25" customHeight="1">
      <c r="B26" s="24" t="s">
        <v>8</v>
      </c>
      <c r="C26" s="179">
        <v>17</v>
      </c>
      <c r="D26" s="107">
        <f t="shared" si="1"/>
        <v>0.05014749262536873</v>
      </c>
    </row>
    <row r="27" spans="2:4" ht="14.25" customHeight="1">
      <c r="B27" s="9" t="s">
        <v>5</v>
      </c>
      <c r="C27" s="180">
        <v>0</v>
      </c>
      <c r="D27" s="107">
        <f t="shared" si="1"/>
        <v>0</v>
      </c>
    </row>
    <row r="28" spans="2:4" ht="12.75">
      <c r="B28" s="105"/>
      <c r="D28" s="113"/>
    </row>
    <row r="29" spans="2:4" ht="12.75">
      <c r="B29" s="5"/>
      <c r="D29" s="113"/>
    </row>
    <row r="30" spans="2:4" ht="12.75">
      <c r="B30" s="5" t="s">
        <v>72</v>
      </c>
      <c r="D30" s="113"/>
    </row>
    <row r="31" spans="2:4" ht="12.75">
      <c r="B31" s="5"/>
      <c r="D31" s="113"/>
    </row>
    <row r="32" spans="2:4" ht="14.25" customHeight="1">
      <c r="B32" s="5"/>
      <c r="C32" s="46" t="s">
        <v>9</v>
      </c>
      <c r="D32" s="46" t="s">
        <v>128</v>
      </c>
    </row>
    <row r="33" spans="2:4" ht="14.25" customHeight="1">
      <c r="B33" s="9" t="s">
        <v>57</v>
      </c>
      <c r="C33" s="179">
        <v>74</v>
      </c>
      <c r="D33" s="107">
        <f aca="true" t="shared" si="2" ref="D33:D38">(C33/339)</f>
        <v>0.2182890855457227</v>
      </c>
    </row>
    <row r="34" spans="2:4" ht="14.25" customHeight="1">
      <c r="B34" s="9" t="s">
        <v>16</v>
      </c>
      <c r="C34" s="179">
        <v>85</v>
      </c>
      <c r="D34" s="107">
        <f t="shared" si="2"/>
        <v>0.25073746312684364</v>
      </c>
    </row>
    <row r="35" spans="2:4" ht="14.25" customHeight="1">
      <c r="B35" s="9" t="s">
        <v>47</v>
      </c>
      <c r="C35" s="179">
        <v>129</v>
      </c>
      <c r="D35" s="107">
        <f t="shared" si="2"/>
        <v>0.3805309734513274</v>
      </c>
    </row>
    <row r="36" spans="2:4" ht="14.25" customHeight="1">
      <c r="B36" s="9" t="s">
        <v>17</v>
      </c>
      <c r="C36" s="179">
        <v>26</v>
      </c>
      <c r="D36" s="107">
        <f t="shared" si="2"/>
        <v>0.07669616519174041</v>
      </c>
    </row>
    <row r="37" spans="2:4" ht="14.25" customHeight="1">
      <c r="B37" s="24" t="s">
        <v>8</v>
      </c>
      <c r="C37" s="179">
        <v>36</v>
      </c>
      <c r="D37" s="107">
        <f t="shared" si="2"/>
        <v>0.10619469026548672</v>
      </c>
    </row>
    <row r="38" spans="2:4" ht="14.25" customHeight="1">
      <c r="B38" s="9" t="s">
        <v>5</v>
      </c>
      <c r="C38" s="179">
        <v>4</v>
      </c>
      <c r="D38" s="107">
        <f t="shared" si="2"/>
        <v>0.011799410029498525</v>
      </c>
    </row>
    <row r="39" spans="2:4" ht="12.75">
      <c r="B39" s="105"/>
      <c r="C39" s="7"/>
      <c r="D39" s="114"/>
    </row>
    <row r="40" ht="12.75">
      <c r="B40" s="5"/>
    </row>
    <row r="41" ht="12.75">
      <c r="B41" s="5" t="s">
        <v>73</v>
      </c>
    </row>
    <row r="42" ht="12.75">
      <c r="B42" s="5"/>
    </row>
    <row r="43" spans="2:4" ht="13.5" customHeight="1">
      <c r="B43" s="5"/>
      <c r="C43" s="46" t="s">
        <v>9</v>
      </c>
      <c r="D43" s="46" t="s">
        <v>128</v>
      </c>
    </row>
    <row r="44" spans="2:16" ht="13.5" customHeight="1">
      <c r="B44" s="9" t="s">
        <v>18</v>
      </c>
      <c r="C44" s="179">
        <v>55</v>
      </c>
      <c r="D44" s="107">
        <f aca="true" t="shared" si="3" ref="D44:D53">(C44/339)</f>
        <v>0.16224188790560473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116"/>
    </row>
    <row r="45" spans="2:4" ht="13.5" customHeight="1">
      <c r="B45" s="9" t="s">
        <v>19</v>
      </c>
      <c r="C45" s="179">
        <v>148</v>
      </c>
      <c r="D45" s="107">
        <f t="shared" si="3"/>
        <v>0.4365781710914454</v>
      </c>
    </row>
    <row r="46" spans="2:4" ht="13.5" customHeight="1">
      <c r="B46" s="9" t="s">
        <v>20</v>
      </c>
      <c r="C46" s="179">
        <v>89</v>
      </c>
      <c r="D46" s="107">
        <f t="shared" si="3"/>
        <v>0.26253687315634217</v>
      </c>
    </row>
    <row r="47" spans="2:4" ht="13.5" customHeight="1">
      <c r="B47" s="9" t="s">
        <v>21</v>
      </c>
      <c r="C47" s="179">
        <v>48</v>
      </c>
      <c r="D47" s="107">
        <f t="shared" si="3"/>
        <v>0.1415929203539823</v>
      </c>
    </row>
    <row r="48" spans="2:4" ht="13.5" customHeight="1">
      <c r="B48" s="9" t="s">
        <v>58</v>
      </c>
      <c r="C48" s="179">
        <v>73</v>
      </c>
      <c r="D48" s="107">
        <f t="shared" si="3"/>
        <v>0.2153392330383481</v>
      </c>
    </row>
    <row r="49" spans="2:4" ht="13.5" customHeight="1">
      <c r="B49" s="9" t="s">
        <v>22</v>
      </c>
      <c r="C49" s="179">
        <v>11</v>
      </c>
      <c r="D49" s="107">
        <f t="shared" si="3"/>
        <v>0.032448377581120944</v>
      </c>
    </row>
    <row r="50" spans="2:4" ht="13.5" customHeight="1">
      <c r="B50" s="9" t="s">
        <v>59</v>
      </c>
      <c r="C50" s="179">
        <v>11</v>
      </c>
      <c r="D50" s="107">
        <f t="shared" si="3"/>
        <v>0.032448377581120944</v>
      </c>
    </row>
    <row r="51" spans="2:4" ht="13.5" customHeight="1">
      <c r="B51" s="9" t="s">
        <v>23</v>
      </c>
      <c r="C51" s="179">
        <v>15</v>
      </c>
      <c r="D51" s="107">
        <f t="shared" si="3"/>
        <v>0.04424778761061947</v>
      </c>
    </row>
    <row r="52" spans="2:4" ht="13.5" customHeight="1">
      <c r="B52" s="9" t="s">
        <v>8</v>
      </c>
      <c r="C52" s="179">
        <v>18</v>
      </c>
      <c r="D52" s="107">
        <f t="shared" si="3"/>
        <v>0.05309734513274336</v>
      </c>
    </row>
    <row r="53" spans="2:4" ht="13.5" customHeight="1">
      <c r="B53" s="9" t="s">
        <v>5</v>
      </c>
      <c r="C53" s="179">
        <v>1</v>
      </c>
      <c r="D53" s="107">
        <f t="shared" si="3"/>
        <v>0.0029498525073746312</v>
      </c>
    </row>
    <row r="54" spans="2:4" ht="12.75">
      <c r="B54" s="28"/>
      <c r="C54" s="28"/>
      <c r="D54" s="117"/>
    </row>
    <row r="55" spans="2:4" ht="12.75">
      <c r="B55" s="147" t="s">
        <v>132</v>
      </c>
      <c r="C55" s="28"/>
      <c r="D55" s="117"/>
    </row>
    <row r="56" spans="2:4" ht="12.75">
      <c r="B56" s="147" t="s">
        <v>131</v>
      </c>
      <c r="C56" s="28"/>
      <c r="D56" s="117"/>
    </row>
    <row r="57" ht="12.75">
      <c r="B57" s="5"/>
    </row>
    <row r="58" ht="12.75">
      <c r="B58" s="5" t="s">
        <v>74</v>
      </c>
    </row>
    <row r="59" ht="12.75">
      <c r="B59" s="5"/>
    </row>
    <row r="60" spans="2:4" ht="14.25" customHeight="1">
      <c r="B60" s="5"/>
      <c r="C60" s="46" t="s">
        <v>9</v>
      </c>
      <c r="D60" s="46" t="s">
        <v>128</v>
      </c>
    </row>
    <row r="61" spans="2:4" ht="14.25" customHeight="1">
      <c r="B61" s="9" t="s">
        <v>24</v>
      </c>
      <c r="C61" s="179">
        <v>36</v>
      </c>
      <c r="D61" s="107">
        <f aca="true" t="shared" si="4" ref="D61:D71">(C61/339)</f>
        <v>0.10619469026548672</v>
      </c>
    </row>
    <row r="62" spans="2:4" ht="14.25" customHeight="1">
      <c r="B62" s="9" t="s">
        <v>60</v>
      </c>
      <c r="C62" s="179">
        <v>37</v>
      </c>
      <c r="D62" s="107">
        <f t="shared" si="4"/>
        <v>0.10914454277286136</v>
      </c>
    </row>
    <row r="63" spans="2:4" ht="14.25" customHeight="1">
      <c r="B63" s="9" t="s">
        <v>61</v>
      </c>
      <c r="C63" s="179">
        <v>208</v>
      </c>
      <c r="D63" s="107">
        <f t="shared" si="4"/>
        <v>0.6135693215339233</v>
      </c>
    </row>
    <row r="64" spans="2:4" ht="14.25" customHeight="1">
      <c r="B64" s="9" t="s">
        <v>25</v>
      </c>
      <c r="C64" s="179">
        <v>42</v>
      </c>
      <c r="D64" s="107">
        <f t="shared" si="4"/>
        <v>0.12389380530973451</v>
      </c>
    </row>
    <row r="65" spans="2:4" ht="14.25" customHeight="1">
      <c r="B65" s="9" t="s">
        <v>62</v>
      </c>
      <c r="C65" s="179">
        <v>18</v>
      </c>
      <c r="D65" s="107">
        <f t="shared" si="4"/>
        <v>0.05309734513274336</v>
      </c>
    </row>
    <row r="66" spans="2:4" ht="14.25" customHeight="1">
      <c r="B66" s="9" t="s">
        <v>26</v>
      </c>
      <c r="C66" s="179">
        <v>49</v>
      </c>
      <c r="D66" s="107">
        <f t="shared" si="4"/>
        <v>0.14454277286135694</v>
      </c>
    </row>
    <row r="67" spans="2:4" ht="14.25" customHeight="1">
      <c r="B67" s="9" t="s">
        <v>27</v>
      </c>
      <c r="C67" s="179">
        <v>37</v>
      </c>
      <c r="D67" s="107">
        <f t="shared" si="4"/>
        <v>0.10914454277286136</v>
      </c>
    </row>
    <row r="68" spans="2:4" ht="14.25" customHeight="1">
      <c r="B68" s="9" t="s">
        <v>64</v>
      </c>
      <c r="C68" s="179">
        <v>2</v>
      </c>
      <c r="D68" s="107">
        <f t="shared" si="4"/>
        <v>0.0058997050147492625</v>
      </c>
    </row>
    <row r="69" spans="2:4" ht="14.25" customHeight="1">
      <c r="B69" s="9" t="s">
        <v>28</v>
      </c>
      <c r="C69" s="179">
        <v>66</v>
      </c>
      <c r="D69" s="107">
        <f t="shared" si="4"/>
        <v>0.19469026548672566</v>
      </c>
    </row>
    <row r="70" spans="2:4" ht="14.25" customHeight="1">
      <c r="B70" s="24" t="s">
        <v>8</v>
      </c>
      <c r="C70" s="179">
        <v>7</v>
      </c>
      <c r="D70" s="107">
        <f t="shared" si="4"/>
        <v>0.02064896755162242</v>
      </c>
    </row>
    <row r="71" spans="2:4" ht="14.25" customHeight="1">
      <c r="B71" s="9" t="s">
        <v>5</v>
      </c>
      <c r="C71" s="179">
        <v>19</v>
      </c>
      <c r="D71" s="107">
        <f t="shared" si="4"/>
        <v>0.05604719764011799</v>
      </c>
    </row>
    <row r="72" spans="2:3" ht="12.75">
      <c r="B72" s="5"/>
      <c r="C72" s="20"/>
    </row>
    <row r="73" spans="2:4" ht="14.25" customHeight="1">
      <c r="B73" s="5"/>
      <c r="C73" s="17"/>
      <c r="D73" s="113"/>
    </row>
    <row r="74" spans="2:4" ht="14.25" customHeight="1">
      <c r="B74" s="6" t="s">
        <v>130</v>
      </c>
      <c r="C74" s="46" t="s">
        <v>9</v>
      </c>
      <c r="D74" s="119" t="s">
        <v>10</v>
      </c>
    </row>
    <row r="75" spans="2:4" ht="14.25" customHeight="1">
      <c r="B75" s="9" t="s">
        <v>29</v>
      </c>
      <c r="C75" s="179">
        <v>17</v>
      </c>
      <c r="D75" s="107">
        <f>(C75/57)</f>
        <v>0.2982456140350877</v>
      </c>
    </row>
    <row r="76" spans="2:4" ht="14.25" customHeight="1">
      <c r="B76" s="9" t="s">
        <v>63</v>
      </c>
      <c r="C76" s="180">
        <v>0</v>
      </c>
      <c r="D76" s="107">
        <f aca="true" t="shared" si="5" ref="D76:D82">(C76/57)</f>
        <v>0</v>
      </c>
    </row>
    <row r="77" spans="2:4" ht="14.25" customHeight="1">
      <c r="B77" s="9" t="s">
        <v>30</v>
      </c>
      <c r="C77" s="180">
        <v>0</v>
      </c>
      <c r="D77" s="107">
        <f t="shared" si="5"/>
        <v>0</v>
      </c>
    </row>
    <row r="78" spans="2:4" ht="14.25" customHeight="1">
      <c r="B78" s="9" t="s">
        <v>31</v>
      </c>
      <c r="C78" s="179">
        <v>1</v>
      </c>
      <c r="D78" s="107">
        <f t="shared" si="5"/>
        <v>0.017543859649122806</v>
      </c>
    </row>
    <row r="79" spans="2:4" ht="14.25" customHeight="1">
      <c r="B79" s="9" t="s">
        <v>32</v>
      </c>
      <c r="C79" s="179">
        <v>39</v>
      </c>
      <c r="D79" s="107">
        <f t="shared" si="5"/>
        <v>0.6842105263157895</v>
      </c>
    </row>
    <row r="80" spans="2:4" ht="14.25" customHeight="1">
      <c r="B80" s="9" t="s">
        <v>33</v>
      </c>
      <c r="C80" s="180">
        <v>0</v>
      </c>
      <c r="D80" s="107">
        <f t="shared" si="5"/>
        <v>0</v>
      </c>
    </row>
    <row r="81" spans="2:4" ht="14.25" customHeight="1">
      <c r="B81" s="9" t="s">
        <v>5</v>
      </c>
      <c r="C81" s="180">
        <v>0</v>
      </c>
      <c r="D81" s="107">
        <f t="shared" si="5"/>
        <v>0</v>
      </c>
    </row>
    <row r="82" spans="2:4" ht="14.25" customHeight="1">
      <c r="B82" s="43" t="s">
        <v>43</v>
      </c>
      <c r="C82" s="6">
        <f>SUM(C75:C81)</f>
        <v>57</v>
      </c>
      <c r="D82" s="107">
        <f t="shared" si="5"/>
        <v>1</v>
      </c>
    </row>
    <row r="83" ht="12.75">
      <c r="B83" s="5"/>
    </row>
    <row r="84" ht="12.75">
      <c r="B84" s="5"/>
    </row>
    <row r="85" ht="12.75">
      <c r="B85" s="5" t="s">
        <v>65</v>
      </c>
    </row>
    <row r="86" ht="12.75">
      <c r="B86" s="5"/>
    </row>
    <row r="87" spans="2:10" ht="12.75">
      <c r="B87" s="5"/>
      <c r="D87" s="260" t="s">
        <v>160</v>
      </c>
      <c r="E87" s="260"/>
      <c r="F87" s="260"/>
      <c r="G87" s="260"/>
      <c r="H87" s="260"/>
      <c r="I87" s="260"/>
      <c r="J87" s="260"/>
    </row>
    <row r="88" spans="1:11" ht="14.25" customHeight="1">
      <c r="A88" s="5"/>
      <c r="C88" s="16" t="s">
        <v>44</v>
      </c>
      <c r="D88" s="16">
        <v>1</v>
      </c>
      <c r="E88" s="16">
        <v>2</v>
      </c>
      <c r="F88" s="16">
        <v>3</v>
      </c>
      <c r="G88" s="16">
        <v>4</v>
      </c>
      <c r="H88" s="16">
        <v>5</v>
      </c>
      <c r="I88" s="16">
        <v>6</v>
      </c>
      <c r="J88" s="16">
        <v>7</v>
      </c>
      <c r="K88" s="16" t="s">
        <v>45</v>
      </c>
    </row>
    <row r="89" spans="1:9" ht="7.5" customHeight="1">
      <c r="A89" s="27"/>
      <c r="B89" s="57"/>
      <c r="C89" s="122"/>
      <c r="I89" s="18"/>
    </row>
    <row r="90" spans="1:11" ht="14.25" customHeight="1">
      <c r="A90" s="255"/>
      <c r="B90" s="44" t="s">
        <v>34</v>
      </c>
      <c r="C90" s="35">
        <v>4.420664206642065</v>
      </c>
      <c r="D90" s="179">
        <v>8</v>
      </c>
      <c r="E90" s="179">
        <v>19</v>
      </c>
      <c r="F90" s="179">
        <v>38</v>
      </c>
      <c r="G90" s="179">
        <v>74</v>
      </c>
      <c r="H90" s="179">
        <v>71</v>
      </c>
      <c r="I90" s="179">
        <v>40</v>
      </c>
      <c r="J90" s="179">
        <v>21</v>
      </c>
      <c r="K90" s="179">
        <v>68</v>
      </c>
    </row>
    <row r="91" spans="1:11" ht="14.25" customHeight="1">
      <c r="A91" s="256"/>
      <c r="B91" s="44" t="s">
        <v>35</v>
      </c>
      <c r="C91" s="35">
        <v>4.548262548262549</v>
      </c>
      <c r="D91" s="179">
        <v>7</v>
      </c>
      <c r="E91" s="179">
        <v>17</v>
      </c>
      <c r="F91" s="179">
        <v>34</v>
      </c>
      <c r="G91" s="179">
        <v>58</v>
      </c>
      <c r="H91" s="179">
        <v>71</v>
      </c>
      <c r="I91" s="179">
        <v>56</v>
      </c>
      <c r="J91" s="179">
        <v>16</v>
      </c>
      <c r="K91" s="179">
        <v>80</v>
      </c>
    </row>
    <row r="92" spans="1:11" ht="14.25" customHeight="1">
      <c r="A92" s="256"/>
      <c r="B92" s="44" t="s">
        <v>36</v>
      </c>
      <c r="C92" s="35">
        <v>4.749049429657794</v>
      </c>
      <c r="D92" s="179">
        <v>6</v>
      </c>
      <c r="E92" s="179">
        <v>12</v>
      </c>
      <c r="F92" s="179">
        <v>21</v>
      </c>
      <c r="G92" s="179">
        <v>64</v>
      </c>
      <c r="H92" s="179">
        <v>83</v>
      </c>
      <c r="I92" s="179">
        <v>54</v>
      </c>
      <c r="J92" s="179">
        <v>23</v>
      </c>
      <c r="K92" s="179">
        <v>76</v>
      </c>
    </row>
    <row r="93" spans="1:11" ht="14.25" customHeight="1">
      <c r="A93" s="256"/>
      <c r="B93" s="44" t="s">
        <v>37</v>
      </c>
      <c r="C93" s="35">
        <v>3.5517241379310347</v>
      </c>
      <c r="D93" s="179">
        <v>34</v>
      </c>
      <c r="E93" s="179">
        <v>36</v>
      </c>
      <c r="F93" s="179">
        <v>46</v>
      </c>
      <c r="G93" s="179">
        <v>43</v>
      </c>
      <c r="H93" s="179">
        <v>40</v>
      </c>
      <c r="I93" s="179">
        <v>23</v>
      </c>
      <c r="J93" s="179">
        <v>10</v>
      </c>
      <c r="K93" s="179">
        <v>107</v>
      </c>
    </row>
    <row r="94" spans="1:11" ht="14.25" customHeight="1">
      <c r="A94" s="257"/>
      <c r="B94" s="44" t="s">
        <v>38</v>
      </c>
      <c r="C94" s="35">
        <v>5.171232876712327</v>
      </c>
      <c r="D94" s="179">
        <v>3</v>
      </c>
      <c r="E94" s="179">
        <v>4</v>
      </c>
      <c r="F94" s="179">
        <v>21</v>
      </c>
      <c r="G94" s="179">
        <v>54</v>
      </c>
      <c r="H94" s="179">
        <v>80</v>
      </c>
      <c r="I94" s="179">
        <v>90</v>
      </c>
      <c r="J94" s="179">
        <v>40</v>
      </c>
      <c r="K94" s="179">
        <v>47</v>
      </c>
    </row>
    <row r="95" spans="1:3" ht="12.75">
      <c r="A95" s="28"/>
      <c r="B95" s="15"/>
      <c r="C95" s="20"/>
    </row>
    <row r="96" spans="1:2" ht="12.75">
      <c r="A96" s="28"/>
      <c r="B96" s="5" t="s">
        <v>68</v>
      </c>
    </row>
    <row r="97" ht="12.75">
      <c r="B97" s="5"/>
    </row>
    <row r="98" spans="2:4" ht="14.25" customHeight="1">
      <c r="B98" s="5"/>
      <c r="C98" s="16" t="s">
        <v>9</v>
      </c>
      <c r="D98" s="16" t="s">
        <v>10</v>
      </c>
    </row>
    <row r="99" spans="2:4" ht="14.25" customHeight="1">
      <c r="B99" s="3" t="s">
        <v>48</v>
      </c>
      <c r="C99" s="3">
        <v>127</v>
      </c>
      <c r="D99" s="107">
        <f>(C99/339)</f>
        <v>0.3746312684365782</v>
      </c>
    </row>
    <row r="100" spans="2:4" ht="14.25" customHeight="1">
      <c r="B100" s="3" t="s">
        <v>40</v>
      </c>
      <c r="C100" s="3">
        <v>195</v>
      </c>
      <c r="D100" s="107">
        <f>(C100/339)</f>
        <v>0.5752212389380531</v>
      </c>
    </row>
    <row r="101" spans="2:4" ht="14.25" customHeight="1">
      <c r="B101" s="3" t="s">
        <v>5</v>
      </c>
      <c r="C101" s="3">
        <v>17</v>
      </c>
      <c r="D101" s="107">
        <f>(C101/339)</f>
        <v>0.05014749262536873</v>
      </c>
    </row>
    <row r="102" spans="2:4" ht="14.25" customHeight="1">
      <c r="B102" s="6" t="s">
        <v>43</v>
      </c>
      <c r="C102" s="6">
        <f>SUM(C99:C101)</f>
        <v>339</v>
      </c>
      <c r="D102" s="107">
        <f>(C102/339)</f>
        <v>1</v>
      </c>
    </row>
    <row r="103" spans="2:3" ht="12.75">
      <c r="B103" s="5"/>
      <c r="C103" s="20"/>
    </row>
    <row r="104" ht="12.75">
      <c r="B104" s="5" t="s">
        <v>75</v>
      </c>
    </row>
    <row r="105" ht="12.75">
      <c r="B105" s="5"/>
    </row>
    <row r="106" spans="2:4" ht="14.25" customHeight="1">
      <c r="B106" s="5"/>
      <c r="C106" s="46" t="s">
        <v>9</v>
      </c>
      <c r="D106" s="46" t="s">
        <v>128</v>
      </c>
    </row>
    <row r="107" spans="2:4" ht="14.25" customHeight="1">
      <c r="B107" s="9" t="s">
        <v>66</v>
      </c>
      <c r="C107" s="179">
        <v>59</v>
      </c>
      <c r="D107" s="107">
        <f>(C107/339)</f>
        <v>0.17404129793510326</v>
      </c>
    </row>
    <row r="108" spans="2:4" ht="14.25" customHeight="1">
      <c r="B108" s="9" t="s">
        <v>41</v>
      </c>
      <c r="C108" s="179">
        <v>177</v>
      </c>
      <c r="D108" s="107">
        <f>(C108/339)</f>
        <v>0.5221238938053098</v>
      </c>
    </row>
    <row r="109" spans="2:4" ht="14.25" customHeight="1">
      <c r="B109" s="9" t="s">
        <v>42</v>
      </c>
      <c r="C109" s="179">
        <v>30</v>
      </c>
      <c r="D109" s="107">
        <f>(C109/339)</f>
        <v>0.08849557522123894</v>
      </c>
    </row>
    <row r="110" spans="2:4" ht="14.25" customHeight="1">
      <c r="B110" s="9" t="s">
        <v>67</v>
      </c>
      <c r="C110" s="179">
        <v>34</v>
      </c>
      <c r="D110" s="107">
        <f>(C110/339)</f>
        <v>0.10029498525073746</v>
      </c>
    </row>
    <row r="111" spans="2:4" ht="14.25" customHeight="1">
      <c r="B111" s="9" t="s">
        <v>5</v>
      </c>
      <c r="C111" s="179">
        <v>88</v>
      </c>
      <c r="D111" s="107">
        <f>(C111/339)</f>
        <v>0.25958702064896755</v>
      </c>
    </row>
    <row r="112" spans="2:3" ht="12.75">
      <c r="B112" s="5"/>
      <c r="C112" s="7"/>
    </row>
    <row r="113" ht="12.75">
      <c r="B113" s="147" t="s">
        <v>132</v>
      </c>
    </row>
    <row r="114" ht="12.75">
      <c r="B114" s="147" t="s">
        <v>131</v>
      </c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</sheetData>
  <mergeCells count="6">
    <mergeCell ref="H5:L5"/>
    <mergeCell ref="A90:A94"/>
    <mergeCell ref="B5:B6"/>
    <mergeCell ref="C5:E5"/>
    <mergeCell ref="F5:F6"/>
    <mergeCell ref="D87:J87"/>
  </mergeCells>
  <printOptions/>
  <pageMargins left="0.37" right="0.31" top="0.43" bottom="0.48" header="0" footer="0"/>
  <pageSetup fitToHeight="3" horizontalDpi="600" verticalDpi="600" orientation="landscape" paperSize="9" scale="69" r:id="rId2"/>
  <headerFooter alignWithMargins="0">
    <oddHeader>&amp;R
</oddHeader>
    <oddFooter>&amp;R&amp;A - &amp;P</oddFooter>
  </headerFooter>
  <rowBreaks count="1" manualBreakCount="1">
    <brk id="56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1"/>
  <sheetViews>
    <sheetView tabSelected="1" workbookViewId="0" topLeftCell="B64">
      <selection activeCell="B98" sqref="B98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162</v>
      </c>
    </row>
    <row r="5" spans="2:20" ht="20.25" customHeight="1">
      <c r="B5" s="260" t="s">
        <v>1</v>
      </c>
      <c r="C5" s="260" t="s">
        <v>135</v>
      </c>
      <c r="D5" s="260"/>
      <c r="E5" s="260"/>
      <c r="F5" s="261" t="s">
        <v>70</v>
      </c>
      <c r="G5" s="15"/>
      <c r="H5" s="260" t="s">
        <v>46</v>
      </c>
      <c r="I5" s="260"/>
      <c r="J5" s="260"/>
      <c r="K5" s="260"/>
      <c r="L5" s="260"/>
      <c r="M5" s="17"/>
      <c r="P5" s="17"/>
      <c r="Q5" s="17"/>
      <c r="R5" s="17"/>
      <c r="S5" s="17"/>
      <c r="T5" s="17"/>
    </row>
    <row r="6" spans="2:20" ht="14.25" customHeight="1">
      <c r="B6" s="260"/>
      <c r="C6" s="16" t="s">
        <v>3</v>
      </c>
      <c r="D6" s="16" t="s">
        <v>4</v>
      </c>
      <c r="E6" s="16" t="s">
        <v>5</v>
      </c>
      <c r="F6" s="261"/>
      <c r="G6" s="15"/>
      <c r="H6" s="16" t="s">
        <v>49</v>
      </c>
      <c r="I6" s="16" t="s">
        <v>50</v>
      </c>
      <c r="J6" s="16" t="s">
        <v>7</v>
      </c>
      <c r="K6" s="16" t="s">
        <v>8</v>
      </c>
      <c r="L6" s="16" t="s">
        <v>5</v>
      </c>
      <c r="M6" s="17"/>
      <c r="P6" s="17"/>
      <c r="Q6" s="17"/>
      <c r="R6" s="17"/>
      <c r="S6" s="17"/>
      <c r="T6" s="17"/>
    </row>
    <row r="7" spans="2:20" ht="14.25" customHeight="1">
      <c r="B7" s="181" t="s">
        <v>121</v>
      </c>
      <c r="C7" s="53">
        <v>9</v>
      </c>
      <c r="D7" s="53">
        <v>3</v>
      </c>
      <c r="E7" s="16">
        <v>0</v>
      </c>
      <c r="F7" s="123">
        <f aca="true" t="shared" si="0" ref="F7:F14">SUM(C7:E7)</f>
        <v>12</v>
      </c>
      <c r="G7" s="15"/>
      <c r="H7" s="52">
        <v>0</v>
      </c>
      <c r="I7" s="52">
        <v>8</v>
      </c>
      <c r="J7" s="52">
        <v>3</v>
      </c>
      <c r="K7" s="52">
        <v>2</v>
      </c>
      <c r="L7" s="52">
        <v>0</v>
      </c>
      <c r="M7" s="17"/>
      <c r="P7" s="17"/>
      <c r="Q7" s="17"/>
      <c r="R7" s="17"/>
      <c r="S7" s="17"/>
      <c r="T7" s="17"/>
    </row>
    <row r="8" spans="2:20" ht="14.25" customHeight="1">
      <c r="B8" s="181" t="s">
        <v>118</v>
      </c>
      <c r="C8" s="53">
        <v>21</v>
      </c>
      <c r="D8" s="53">
        <v>4</v>
      </c>
      <c r="E8" s="16">
        <v>0</v>
      </c>
      <c r="F8" s="123">
        <f t="shared" si="0"/>
        <v>25</v>
      </c>
      <c r="G8" s="15"/>
      <c r="H8" s="52">
        <v>4</v>
      </c>
      <c r="I8" s="52">
        <v>11</v>
      </c>
      <c r="J8" s="52">
        <v>10</v>
      </c>
      <c r="K8" s="52">
        <v>5</v>
      </c>
      <c r="L8" s="52">
        <v>0</v>
      </c>
      <c r="M8" s="17"/>
      <c r="P8" s="17"/>
      <c r="Q8" s="17"/>
      <c r="R8" s="17"/>
      <c r="S8" s="17"/>
      <c r="T8" s="17"/>
    </row>
    <row r="9" spans="2:20" ht="14.25" customHeight="1">
      <c r="B9" s="181" t="s">
        <v>90</v>
      </c>
      <c r="C9" s="53">
        <v>18</v>
      </c>
      <c r="D9" s="53">
        <v>1</v>
      </c>
      <c r="E9" s="16">
        <v>0</v>
      </c>
      <c r="F9" s="123">
        <f t="shared" si="0"/>
        <v>19</v>
      </c>
      <c r="G9" s="15"/>
      <c r="H9" s="52">
        <v>1</v>
      </c>
      <c r="I9" s="52">
        <v>6</v>
      </c>
      <c r="J9" s="52">
        <v>12</v>
      </c>
      <c r="K9" s="52">
        <v>3</v>
      </c>
      <c r="L9" s="52">
        <v>1</v>
      </c>
      <c r="M9" s="17"/>
      <c r="P9" s="17"/>
      <c r="Q9" s="17"/>
      <c r="R9" s="17"/>
      <c r="S9" s="17"/>
      <c r="T9" s="17"/>
    </row>
    <row r="10" spans="2:20" ht="14.25" customHeight="1">
      <c r="B10" s="181" t="s">
        <v>91</v>
      </c>
      <c r="C10" s="53">
        <v>63</v>
      </c>
      <c r="D10" s="53">
        <v>5</v>
      </c>
      <c r="E10" s="16">
        <v>0</v>
      </c>
      <c r="F10" s="123">
        <f t="shared" si="0"/>
        <v>68</v>
      </c>
      <c r="G10" s="15"/>
      <c r="H10" s="52">
        <v>4</v>
      </c>
      <c r="I10" s="52">
        <v>39</v>
      </c>
      <c r="J10" s="52">
        <v>29</v>
      </c>
      <c r="K10" s="52">
        <v>4</v>
      </c>
      <c r="L10" s="52">
        <v>2</v>
      </c>
      <c r="M10" s="17"/>
      <c r="P10" s="17"/>
      <c r="Q10" s="17"/>
      <c r="R10" s="17"/>
      <c r="S10" s="17"/>
      <c r="T10" s="17"/>
    </row>
    <row r="11" spans="2:20" ht="14.25" customHeight="1">
      <c r="B11" s="181" t="s">
        <v>92</v>
      </c>
      <c r="C11" s="53">
        <v>5</v>
      </c>
      <c r="D11" s="53">
        <v>3</v>
      </c>
      <c r="E11" s="16">
        <v>0</v>
      </c>
      <c r="F11" s="123">
        <f t="shared" si="0"/>
        <v>8</v>
      </c>
      <c r="G11" s="15"/>
      <c r="H11" s="52">
        <v>5</v>
      </c>
      <c r="I11" s="52">
        <v>0</v>
      </c>
      <c r="J11" s="52">
        <v>5</v>
      </c>
      <c r="K11" s="52">
        <v>1</v>
      </c>
      <c r="L11" s="52">
        <v>0</v>
      </c>
      <c r="M11" s="17"/>
      <c r="P11" s="17"/>
      <c r="Q11" s="17"/>
      <c r="R11" s="17"/>
      <c r="S11" s="17"/>
      <c r="T11" s="17"/>
    </row>
    <row r="12" spans="2:20" ht="14.25" customHeight="1">
      <c r="B12" s="241" t="s">
        <v>89</v>
      </c>
      <c r="C12" s="53">
        <v>17</v>
      </c>
      <c r="D12" s="53">
        <v>1</v>
      </c>
      <c r="E12" s="16">
        <v>0</v>
      </c>
      <c r="F12" s="123">
        <f t="shared" si="0"/>
        <v>18</v>
      </c>
      <c r="G12" s="15"/>
      <c r="H12" s="52">
        <v>0</v>
      </c>
      <c r="I12" s="52">
        <v>12</v>
      </c>
      <c r="J12" s="52">
        <v>5</v>
      </c>
      <c r="K12" s="52">
        <v>1</v>
      </c>
      <c r="L12" s="52">
        <v>0</v>
      </c>
      <c r="M12" s="17"/>
      <c r="P12" s="17"/>
      <c r="Q12" s="17"/>
      <c r="R12" s="17"/>
      <c r="S12" s="17"/>
      <c r="T12" s="17"/>
    </row>
    <row r="13" spans="1:20" ht="14.25" customHeight="1">
      <c r="A13" s="41"/>
      <c r="B13" s="181" t="s">
        <v>97</v>
      </c>
      <c r="C13" s="53">
        <v>0</v>
      </c>
      <c r="D13" s="53">
        <v>1</v>
      </c>
      <c r="E13" s="16">
        <v>0</v>
      </c>
      <c r="F13" s="123">
        <f t="shared" si="0"/>
        <v>1</v>
      </c>
      <c r="G13" s="36"/>
      <c r="H13" s="52">
        <v>0</v>
      </c>
      <c r="I13" s="52">
        <v>1</v>
      </c>
      <c r="J13" s="52">
        <v>1</v>
      </c>
      <c r="K13" s="52">
        <v>0</v>
      </c>
      <c r="L13" s="52">
        <v>0</v>
      </c>
      <c r="M13" s="8"/>
      <c r="P13" s="18"/>
      <c r="Q13" s="18"/>
      <c r="R13" s="18"/>
      <c r="S13" s="18"/>
      <c r="T13" s="18"/>
    </row>
    <row r="14" spans="1:20" ht="14.25" customHeight="1">
      <c r="A14" s="41"/>
      <c r="B14" s="133" t="s">
        <v>5</v>
      </c>
      <c r="C14" s="42">
        <v>4</v>
      </c>
      <c r="D14" s="42">
        <v>0</v>
      </c>
      <c r="E14" s="16">
        <v>0</v>
      </c>
      <c r="F14" s="123">
        <f t="shared" si="0"/>
        <v>4</v>
      </c>
      <c r="G14" s="36"/>
      <c r="H14" s="1">
        <v>0</v>
      </c>
      <c r="I14" s="1">
        <v>3</v>
      </c>
      <c r="J14" s="1">
        <v>1</v>
      </c>
      <c r="K14" s="1">
        <v>1</v>
      </c>
      <c r="L14" s="1">
        <v>0</v>
      </c>
      <c r="M14" s="8"/>
      <c r="P14" s="18"/>
      <c r="Q14" s="18"/>
      <c r="R14" s="18"/>
      <c r="S14" s="18"/>
      <c r="T14" s="18"/>
    </row>
    <row r="15" spans="1:20" ht="14.25" customHeight="1">
      <c r="A15" s="41"/>
      <c r="B15" s="124" t="s">
        <v>6</v>
      </c>
      <c r="C15" s="125">
        <f>SUM(C7:C14)</f>
        <v>137</v>
      </c>
      <c r="D15" s="125">
        <f>SUM(D7:D14)</f>
        <v>18</v>
      </c>
      <c r="E15" s="125">
        <f>SUM(E7:E14)</f>
        <v>0</v>
      </c>
      <c r="F15" s="125">
        <f>SUM(F7:F14)</f>
        <v>155</v>
      </c>
      <c r="G15" s="39"/>
      <c r="H15" s="125">
        <f>SUM(H7:H14)</f>
        <v>14</v>
      </c>
      <c r="I15" s="125">
        <f>SUM(I7:I14)</f>
        <v>80</v>
      </c>
      <c r="J15" s="125">
        <f>SUM(J7:J14)</f>
        <v>66</v>
      </c>
      <c r="K15" s="125">
        <f>SUM(K7:K14)</f>
        <v>17</v>
      </c>
      <c r="L15" s="125">
        <f>SUM(L7:L14)</f>
        <v>3</v>
      </c>
      <c r="M15" s="29"/>
      <c r="P15" s="18"/>
      <c r="Q15" s="18"/>
      <c r="R15" s="18"/>
      <c r="S15" s="18"/>
      <c r="T15" s="18"/>
    </row>
    <row r="16" spans="3:6" ht="12.75">
      <c r="C16" s="140"/>
      <c r="E16" s="28"/>
      <c r="F16" s="28"/>
    </row>
    <row r="17" spans="8:15" ht="12.75">
      <c r="H17" s="23"/>
      <c r="N17" s="32"/>
      <c r="O17" s="32"/>
    </row>
    <row r="18" spans="2:9" ht="12.75">
      <c r="B18" s="5" t="s">
        <v>71</v>
      </c>
      <c r="D18" s="12"/>
      <c r="H18" s="31" t="s">
        <v>55</v>
      </c>
      <c r="I18" s="32"/>
    </row>
    <row r="19" spans="2:9" ht="12.75">
      <c r="B19" s="5"/>
      <c r="D19" s="12"/>
      <c r="H19" s="32"/>
      <c r="I19" s="32"/>
    </row>
    <row r="20" spans="2:9" ht="13.5" customHeight="1">
      <c r="B20" s="5"/>
      <c r="C20" s="21" t="s">
        <v>9</v>
      </c>
      <c r="D20" s="21" t="s">
        <v>128</v>
      </c>
      <c r="H20" s="32" t="s">
        <v>49</v>
      </c>
      <c r="I20" s="32" t="s">
        <v>51</v>
      </c>
    </row>
    <row r="21" spans="2:9" ht="13.5" customHeight="1">
      <c r="B21" s="9" t="s">
        <v>56</v>
      </c>
      <c r="C21" s="51">
        <v>94</v>
      </c>
      <c r="D21" s="30">
        <f>(C21/$F$15)</f>
        <v>0.6064516129032258</v>
      </c>
      <c r="F21" s="263"/>
      <c r="H21" s="32" t="s">
        <v>52</v>
      </c>
      <c r="I21" s="32" t="s">
        <v>53</v>
      </c>
    </row>
    <row r="22" spans="2:9" ht="13.5" customHeight="1">
      <c r="B22" s="9" t="s">
        <v>11</v>
      </c>
      <c r="C22" s="51">
        <v>53</v>
      </c>
      <c r="D22" s="30">
        <f aca="true" t="shared" si="1" ref="D22:D28">(C22/$F$15)</f>
        <v>0.3419354838709677</v>
      </c>
      <c r="F22" s="263"/>
      <c r="H22" s="32" t="s">
        <v>7</v>
      </c>
      <c r="I22" s="32" t="s">
        <v>54</v>
      </c>
    </row>
    <row r="23" spans="2:6" ht="13.5" customHeight="1">
      <c r="B23" s="9" t="s">
        <v>12</v>
      </c>
      <c r="C23" s="51">
        <v>87</v>
      </c>
      <c r="D23" s="30">
        <f t="shared" si="1"/>
        <v>0.5612903225806452</v>
      </c>
      <c r="F23" s="263"/>
    </row>
    <row r="24" spans="2:8" ht="13.5" customHeight="1">
      <c r="B24" s="9" t="s">
        <v>15</v>
      </c>
      <c r="C24" s="51">
        <v>12</v>
      </c>
      <c r="D24" s="30">
        <f t="shared" si="1"/>
        <v>0.07741935483870968</v>
      </c>
      <c r="F24" s="263"/>
      <c r="H24" s="23"/>
    </row>
    <row r="25" spans="2:6" ht="13.5" customHeight="1">
      <c r="B25" s="9" t="s">
        <v>13</v>
      </c>
      <c r="C25" s="51">
        <v>8</v>
      </c>
      <c r="D25" s="30">
        <f t="shared" si="1"/>
        <v>0.05161290322580645</v>
      </c>
      <c r="F25" s="263"/>
    </row>
    <row r="26" spans="2:8" ht="13.5" customHeight="1">
      <c r="B26" s="9" t="s">
        <v>14</v>
      </c>
      <c r="C26" s="51">
        <v>4</v>
      </c>
      <c r="D26" s="30">
        <f t="shared" si="1"/>
        <v>0.025806451612903226</v>
      </c>
      <c r="F26" s="263"/>
      <c r="H26" s="23"/>
    </row>
    <row r="27" spans="2:6" ht="13.5" customHeight="1">
      <c r="B27" s="24" t="s">
        <v>8</v>
      </c>
      <c r="C27" s="51">
        <v>7</v>
      </c>
      <c r="D27" s="30">
        <f t="shared" si="1"/>
        <v>0.04516129032258064</v>
      </c>
      <c r="F27" s="263"/>
    </row>
    <row r="28" spans="2:6" ht="13.5" customHeight="1">
      <c r="B28" s="9" t="s">
        <v>5</v>
      </c>
      <c r="C28" s="51">
        <v>1</v>
      </c>
      <c r="D28" s="30">
        <f t="shared" si="1"/>
        <v>0.0064516129032258064</v>
      </c>
      <c r="F28" s="263"/>
    </row>
    <row r="29" spans="2:6" ht="12.75">
      <c r="B29" s="23"/>
      <c r="D29" s="19"/>
      <c r="F29" s="262"/>
    </row>
    <row r="30" spans="2:4" ht="12.75">
      <c r="B30" s="5"/>
      <c r="D30" s="19"/>
    </row>
    <row r="31" spans="2:4" ht="12.75">
      <c r="B31" s="5" t="s">
        <v>72</v>
      </c>
      <c r="D31" s="19"/>
    </row>
    <row r="32" spans="2:4" ht="12.75">
      <c r="B32" s="5"/>
      <c r="D32" s="19"/>
    </row>
    <row r="33" spans="2:4" ht="14.25" customHeight="1">
      <c r="B33" s="5"/>
      <c r="C33" s="10" t="s">
        <v>9</v>
      </c>
      <c r="D33" s="10" t="s">
        <v>128</v>
      </c>
    </row>
    <row r="34" spans="2:6" ht="14.25" customHeight="1">
      <c r="B34" s="9" t="s">
        <v>57</v>
      </c>
      <c r="C34" s="54">
        <v>28</v>
      </c>
      <c r="D34" s="30">
        <f>(C34/$F$15)</f>
        <v>0.18064516129032257</v>
      </c>
      <c r="F34" s="264"/>
    </row>
    <row r="35" spans="2:6" ht="14.25" customHeight="1">
      <c r="B35" s="9" t="s">
        <v>16</v>
      </c>
      <c r="C35" s="54">
        <v>38</v>
      </c>
      <c r="D35" s="30">
        <f>(C35/$F$15)</f>
        <v>0.24516129032258063</v>
      </c>
      <c r="F35" s="264"/>
    </row>
    <row r="36" spans="2:6" ht="14.25" customHeight="1">
      <c r="B36" s="9" t="s">
        <v>47</v>
      </c>
      <c r="C36" s="54">
        <v>55</v>
      </c>
      <c r="D36" s="30">
        <f>(C36/$F$15)</f>
        <v>0.3548387096774194</v>
      </c>
      <c r="F36" s="264"/>
    </row>
    <row r="37" spans="2:6" ht="14.25" customHeight="1">
      <c r="B37" s="9" t="s">
        <v>17</v>
      </c>
      <c r="C37" s="54">
        <v>15</v>
      </c>
      <c r="D37" s="30">
        <f>(C37/$F$15)</f>
        <v>0.0967741935483871</v>
      </c>
      <c r="F37" s="264"/>
    </row>
    <row r="38" spans="2:6" ht="14.25" customHeight="1">
      <c r="B38" s="24" t="s">
        <v>8</v>
      </c>
      <c r="C38" s="54">
        <v>25</v>
      </c>
      <c r="D38" s="30">
        <f>(C38/$F$15)</f>
        <v>0.16129032258064516</v>
      </c>
      <c r="F38" s="264"/>
    </row>
    <row r="39" spans="2:6" ht="14.25" customHeight="1">
      <c r="B39" s="9" t="s">
        <v>5</v>
      </c>
      <c r="C39" s="54">
        <v>1</v>
      </c>
      <c r="D39" s="30">
        <f>(C39/$F$15)</f>
        <v>0.0064516129032258064</v>
      </c>
      <c r="F39" s="264"/>
    </row>
    <row r="40" spans="2:4" ht="12.75">
      <c r="B40" s="23"/>
      <c r="C40" s="7"/>
      <c r="D40" s="14"/>
    </row>
    <row r="41" spans="2:4" ht="12.75">
      <c r="B41" s="5"/>
      <c r="D41" s="12"/>
    </row>
    <row r="42" spans="2:4" ht="12.75">
      <c r="B42" s="5" t="s">
        <v>73</v>
      </c>
      <c r="D42" s="12"/>
    </row>
    <row r="43" spans="2:4" ht="12.75">
      <c r="B43" s="5"/>
      <c r="D43" s="12"/>
    </row>
    <row r="44" spans="2:4" ht="14.25" customHeight="1">
      <c r="B44" s="5"/>
      <c r="C44" s="21" t="s">
        <v>9</v>
      </c>
      <c r="D44" s="21" t="s">
        <v>128</v>
      </c>
    </row>
    <row r="45" spans="2:16" ht="14.25" customHeight="1">
      <c r="B45" s="9" t="s">
        <v>18</v>
      </c>
      <c r="C45" s="51">
        <v>66</v>
      </c>
      <c r="D45" s="30">
        <f>(C45/$F$15)</f>
        <v>0.4258064516129032</v>
      </c>
      <c r="F45" s="263"/>
      <c r="G45" s="33"/>
      <c r="H45" s="33"/>
      <c r="I45" s="33"/>
      <c r="J45" s="33"/>
      <c r="K45" s="33"/>
      <c r="L45" s="33"/>
      <c r="M45" s="33"/>
      <c r="N45" s="33"/>
      <c r="O45" s="34"/>
      <c r="P45" s="34"/>
    </row>
    <row r="46" spans="2:6" ht="14.25" customHeight="1">
      <c r="B46" s="9" t="s">
        <v>19</v>
      </c>
      <c r="C46" s="51">
        <v>68</v>
      </c>
      <c r="D46" s="30">
        <f aca="true" t="shared" si="2" ref="D46:D54">(C46/$F$15)</f>
        <v>0.43870967741935485</v>
      </c>
      <c r="F46" s="263"/>
    </row>
    <row r="47" spans="2:6" ht="14.25" customHeight="1">
      <c r="B47" s="9" t="s">
        <v>20</v>
      </c>
      <c r="C47" s="51">
        <v>8</v>
      </c>
      <c r="D47" s="30">
        <f t="shared" si="2"/>
        <v>0.05161290322580645</v>
      </c>
      <c r="F47" s="263"/>
    </row>
    <row r="48" spans="2:6" ht="14.25" customHeight="1">
      <c r="B48" s="9" t="s">
        <v>21</v>
      </c>
      <c r="C48" s="51">
        <v>1</v>
      </c>
      <c r="D48" s="30">
        <f t="shared" si="2"/>
        <v>0.0064516129032258064</v>
      </c>
      <c r="F48" s="263"/>
    </row>
    <row r="49" spans="2:6" ht="14.25" customHeight="1">
      <c r="B49" s="9" t="s">
        <v>58</v>
      </c>
      <c r="C49" s="51">
        <v>33</v>
      </c>
      <c r="D49" s="30">
        <f t="shared" si="2"/>
        <v>0.2129032258064516</v>
      </c>
      <c r="F49" s="263"/>
    </row>
    <row r="50" spans="2:6" ht="14.25" customHeight="1">
      <c r="B50" s="9" t="s">
        <v>22</v>
      </c>
      <c r="C50" s="55">
        <v>0</v>
      </c>
      <c r="D50" s="30">
        <f t="shared" si="2"/>
        <v>0</v>
      </c>
      <c r="F50" s="265"/>
    </row>
    <row r="51" spans="2:6" ht="14.25" customHeight="1">
      <c r="B51" s="9" t="s">
        <v>59</v>
      </c>
      <c r="C51" s="51">
        <v>4</v>
      </c>
      <c r="D51" s="30">
        <f t="shared" si="2"/>
        <v>0.025806451612903226</v>
      </c>
      <c r="F51" s="263"/>
    </row>
    <row r="52" spans="2:6" ht="14.25" customHeight="1">
      <c r="B52" s="9" t="s">
        <v>23</v>
      </c>
      <c r="C52" s="51">
        <v>21</v>
      </c>
      <c r="D52" s="30">
        <f t="shared" si="2"/>
        <v>0.13548387096774195</v>
      </c>
      <c r="F52" s="263"/>
    </row>
    <row r="53" spans="2:6" ht="14.25" customHeight="1">
      <c r="B53" s="9" t="s">
        <v>8</v>
      </c>
      <c r="C53" s="51">
        <v>11</v>
      </c>
      <c r="D53" s="30">
        <f t="shared" si="2"/>
        <v>0.07096774193548387</v>
      </c>
      <c r="F53" s="263"/>
    </row>
    <row r="54" spans="2:6" ht="14.25" customHeight="1">
      <c r="B54" s="9" t="s">
        <v>5</v>
      </c>
      <c r="C54" s="55">
        <v>0</v>
      </c>
      <c r="D54" s="30">
        <f t="shared" si="2"/>
        <v>0</v>
      </c>
      <c r="F54" s="265"/>
    </row>
    <row r="55" spans="2:4" ht="12.75">
      <c r="B55" s="28"/>
      <c r="C55" s="266"/>
      <c r="D55" s="38"/>
    </row>
    <row r="56" spans="2:4" ht="12.75">
      <c r="B56" s="148" t="s">
        <v>132</v>
      </c>
      <c r="C56" s="28"/>
      <c r="D56" s="38"/>
    </row>
    <row r="57" spans="2:4" ht="12.75">
      <c r="B57" s="148" t="s">
        <v>131</v>
      </c>
      <c r="C57" s="28"/>
      <c r="D57" s="38"/>
    </row>
    <row r="58" spans="2:4" ht="12.75">
      <c r="B58" s="5"/>
      <c r="D58" s="12"/>
    </row>
    <row r="59" spans="2:4" ht="12.75">
      <c r="B59" s="5" t="s">
        <v>74</v>
      </c>
      <c r="D59" s="12"/>
    </row>
    <row r="60" spans="2:4" ht="12.75">
      <c r="B60" s="5"/>
      <c r="D60" s="12"/>
    </row>
    <row r="61" spans="2:4" ht="14.25" customHeight="1">
      <c r="B61" s="5"/>
      <c r="C61" s="21" t="s">
        <v>9</v>
      </c>
      <c r="D61" s="21" t="s">
        <v>128</v>
      </c>
    </row>
    <row r="62" spans="2:4" ht="14.25" customHeight="1">
      <c r="B62" s="9" t="s">
        <v>24</v>
      </c>
      <c r="C62" s="51">
        <v>15</v>
      </c>
      <c r="D62" s="30">
        <f>(C62/$F$15)</f>
        <v>0.0967741935483871</v>
      </c>
    </row>
    <row r="63" spans="2:4" ht="14.25" customHeight="1">
      <c r="B63" s="9" t="s">
        <v>60</v>
      </c>
      <c r="C63" s="51">
        <v>8</v>
      </c>
      <c r="D63" s="30">
        <f aca="true" t="shared" si="3" ref="D63:D72">(C63/$F$15)</f>
        <v>0.05161290322580645</v>
      </c>
    </row>
    <row r="64" spans="2:4" ht="14.25" customHeight="1">
      <c r="B64" s="9" t="s">
        <v>61</v>
      </c>
      <c r="C64" s="51">
        <v>87</v>
      </c>
      <c r="D64" s="30">
        <f t="shared" si="3"/>
        <v>0.5612903225806452</v>
      </c>
    </row>
    <row r="65" spans="2:4" ht="14.25" customHeight="1">
      <c r="B65" s="9" t="s">
        <v>25</v>
      </c>
      <c r="C65" s="51">
        <v>32</v>
      </c>
      <c r="D65" s="30">
        <f t="shared" si="3"/>
        <v>0.2064516129032258</v>
      </c>
    </row>
    <row r="66" spans="2:4" ht="14.25" customHeight="1">
      <c r="B66" s="9" t="s">
        <v>62</v>
      </c>
      <c r="C66" s="51">
        <v>12</v>
      </c>
      <c r="D66" s="30">
        <f t="shared" si="3"/>
        <v>0.07741935483870968</v>
      </c>
    </row>
    <row r="67" spans="2:4" ht="14.25" customHeight="1">
      <c r="B67" s="9" t="s">
        <v>26</v>
      </c>
      <c r="C67" s="51">
        <v>28</v>
      </c>
      <c r="D67" s="30">
        <f t="shared" si="3"/>
        <v>0.18064516129032257</v>
      </c>
    </row>
    <row r="68" spans="2:4" ht="14.25" customHeight="1">
      <c r="B68" s="9" t="s">
        <v>27</v>
      </c>
      <c r="C68" s="51">
        <v>30</v>
      </c>
      <c r="D68" s="30">
        <f t="shared" si="3"/>
        <v>0.1935483870967742</v>
      </c>
    </row>
    <row r="69" spans="2:4" ht="14.25" customHeight="1">
      <c r="B69" s="9" t="s">
        <v>64</v>
      </c>
      <c r="C69" s="55">
        <v>0</v>
      </c>
      <c r="D69" s="30">
        <f t="shared" si="3"/>
        <v>0</v>
      </c>
    </row>
    <row r="70" spans="2:4" ht="14.25" customHeight="1">
      <c r="B70" s="9" t="s">
        <v>28</v>
      </c>
      <c r="C70" s="51">
        <v>38</v>
      </c>
      <c r="D70" s="30">
        <f t="shared" si="3"/>
        <v>0.24516129032258063</v>
      </c>
    </row>
    <row r="71" spans="2:4" ht="14.25" customHeight="1">
      <c r="B71" s="24" t="s">
        <v>8</v>
      </c>
      <c r="C71" s="51">
        <v>4</v>
      </c>
      <c r="D71" s="30">
        <f t="shared" si="3"/>
        <v>0.025806451612903226</v>
      </c>
    </row>
    <row r="72" spans="2:4" ht="14.25" customHeight="1">
      <c r="B72" s="9" t="s">
        <v>5</v>
      </c>
      <c r="C72" s="51">
        <v>5</v>
      </c>
      <c r="D72" s="30">
        <f t="shared" si="3"/>
        <v>0.03225806451612903</v>
      </c>
    </row>
    <row r="73" spans="2:4" ht="12.75">
      <c r="B73" s="5"/>
      <c r="C73" s="20"/>
      <c r="D73" s="12"/>
    </row>
    <row r="74" spans="2:4" ht="12.75">
      <c r="B74" s="5"/>
      <c r="C74" s="17"/>
      <c r="D74" s="19"/>
    </row>
    <row r="75" spans="2:4" ht="14.25" customHeight="1">
      <c r="B75" s="43" t="s">
        <v>130</v>
      </c>
      <c r="C75" s="10" t="s">
        <v>9</v>
      </c>
      <c r="D75" s="56" t="s">
        <v>10</v>
      </c>
    </row>
    <row r="76" spans="2:4" ht="14.25" customHeight="1">
      <c r="B76" s="9" t="s">
        <v>29</v>
      </c>
      <c r="C76" s="51">
        <v>10</v>
      </c>
      <c r="D76" s="30">
        <f>(C76/C83)</f>
        <v>0.2857142857142857</v>
      </c>
    </row>
    <row r="77" spans="2:4" ht="14.25" customHeight="1">
      <c r="B77" s="9" t="s">
        <v>63</v>
      </c>
      <c r="C77" s="55">
        <v>1</v>
      </c>
      <c r="D77" s="30">
        <f>(C77/C83)</f>
        <v>0.02857142857142857</v>
      </c>
    </row>
    <row r="78" spans="2:4" ht="14.25" customHeight="1">
      <c r="B78" s="9" t="s">
        <v>30</v>
      </c>
      <c r="C78" s="55">
        <v>0</v>
      </c>
      <c r="D78" s="30">
        <f>(C78/C83)</f>
        <v>0</v>
      </c>
    </row>
    <row r="79" spans="2:4" ht="14.25" customHeight="1">
      <c r="B79" s="9" t="s">
        <v>31</v>
      </c>
      <c r="C79" s="55">
        <v>0</v>
      </c>
      <c r="D79" s="30">
        <f>(C79/C83)</f>
        <v>0</v>
      </c>
    </row>
    <row r="80" spans="2:4" ht="14.25" customHeight="1">
      <c r="B80" s="9" t="s">
        <v>32</v>
      </c>
      <c r="C80" s="51">
        <v>1</v>
      </c>
      <c r="D80" s="30">
        <f>(C80/C83)</f>
        <v>0.02857142857142857</v>
      </c>
    </row>
    <row r="81" spans="2:4" ht="14.25" customHeight="1">
      <c r="B81" s="9" t="s">
        <v>33</v>
      </c>
      <c r="C81" s="51">
        <v>23</v>
      </c>
      <c r="D81" s="30">
        <f>(C81/C83)</f>
        <v>0.6571428571428571</v>
      </c>
    </row>
    <row r="82" spans="2:4" ht="14.25" customHeight="1">
      <c r="B82" s="9" t="s">
        <v>5</v>
      </c>
      <c r="C82" s="55">
        <v>0</v>
      </c>
      <c r="D82" s="30">
        <f>(C82/C83)</f>
        <v>0</v>
      </c>
    </row>
    <row r="83" spans="2:4" ht="14.25" customHeight="1">
      <c r="B83" s="43" t="s">
        <v>43</v>
      </c>
      <c r="C83" s="26">
        <f>SUM(C76:C82)</f>
        <v>35</v>
      </c>
      <c r="D83" s="30">
        <f>(C83/C83)</f>
        <v>1</v>
      </c>
    </row>
    <row r="84" spans="2:4" ht="12.75">
      <c r="B84" s="5"/>
      <c r="D84" s="12"/>
    </row>
    <row r="85" spans="2:12" ht="12.75">
      <c r="B85" s="5"/>
      <c r="D85" s="267"/>
      <c r="E85" s="267"/>
      <c r="F85" s="267"/>
      <c r="G85" s="267"/>
      <c r="H85" s="267"/>
      <c r="I85" s="267"/>
      <c r="J85" s="267"/>
      <c r="K85"/>
      <c r="L85"/>
    </row>
    <row r="86" spans="2:4" ht="12.75">
      <c r="B86" s="5" t="s">
        <v>65</v>
      </c>
      <c r="D86" s="12"/>
    </row>
    <row r="87" spans="2:4" ht="12.75">
      <c r="B87" s="5"/>
      <c r="D87" s="12"/>
    </row>
    <row r="88" spans="2:10" ht="12.75">
      <c r="B88" s="5"/>
      <c r="D88" s="260" t="s">
        <v>160</v>
      </c>
      <c r="E88" s="260"/>
      <c r="F88" s="260"/>
      <c r="G88" s="260"/>
      <c r="H88" s="260"/>
      <c r="I88" s="260"/>
      <c r="J88" s="260"/>
    </row>
    <row r="89" spans="1:11" s="4" customFormat="1" ht="14.25" customHeight="1">
      <c r="A89" s="5"/>
      <c r="B89" s="7"/>
      <c r="C89" s="16" t="s">
        <v>44</v>
      </c>
      <c r="D89" s="16">
        <v>1</v>
      </c>
      <c r="E89" s="16">
        <v>2</v>
      </c>
      <c r="F89" s="16">
        <v>3</v>
      </c>
      <c r="G89" s="16">
        <v>4</v>
      </c>
      <c r="H89" s="16">
        <v>5</v>
      </c>
      <c r="I89" s="16">
        <v>6</v>
      </c>
      <c r="J89" s="16">
        <v>7</v>
      </c>
      <c r="K89" s="16" t="s">
        <v>45</v>
      </c>
    </row>
    <row r="90" spans="1:9" s="4" customFormat="1" ht="7.5" customHeight="1">
      <c r="A90" s="27"/>
      <c r="B90" s="57"/>
      <c r="C90" s="58"/>
      <c r="D90" s="12"/>
      <c r="I90" s="8"/>
    </row>
    <row r="91" spans="1:11" s="4" customFormat="1" ht="14.25" customHeight="1">
      <c r="A91" s="255"/>
      <c r="B91" s="44" t="s">
        <v>34</v>
      </c>
      <c r="C91" s="35">
        <v>4.9</v>
      </c>
      <c r="D91" s="268">
        <v>5</v>
      </c>
      <c r="E91" s="268">
        <v>9</v>
      </c>
      <c r="F91" s="268">
        <v>22</v>
      </c>
      <c r="G91" s="268">
        <v>25</v>
      </c>
      <c r="H91" s="268">
        <v>39</v>
      </c>
      <c r="I91" s="268">
        <v>22</v>
      </c>
      <c r="J91" s="268">
        <v>10</v>
      </c>
      <c r="K91" s="269">
        <v>23</v>
      </c>
    </row>
    <row r="92" spans="1:11" s="4" customFormat="1" ht="14.25" customHeight="1">
      <c r="A92" s="256"/>
      <c r="B92" s="44" t="s">
        <v>35</v>
      </c>
      <c r="C92" s="35">
        <v>4.3</v>
      </c>
      <c r="D92" s="268">
        <v>3</v>
      </c>
      <c r="E92" s="268">
        <v>9</v>
      </c>
      <c r="F92" s="268">
        <v>11</v>
      </c>
      <c r="G92" s="268">
        <v>38</v>
      </c>
      <c r="H92" s="268">
        <v>36</v>
      </c>
      <c r="I92" s="268">
        <v>20</v>
      </c>
      <c r="J92" s="268">
        <v>13</v>
      </c>
      <c r="K92" s="268">
        <v>25</v>
      </c>
    </row>
    <row r="93" spans="1:14" s="4" customFormat="1" ht="14.25" customHeight="1">
      <c r="A93" s="256"/>
      <c r="B93" s="44" t="s">
        <v>36</v>
      </c>
      <c r="C93" s="35">
        <v>4.4</v>
      </c>
      <c r="D93" s="268">
        <v>2</v>
      </c>
      <c r="E93" s="268">
        <v>10</v>
      </c>
      <c r="F93" s="268">
        <v>12</v>
      </c>
      <c r="G93" s="268">
        <v>28</v>
      </c>
      <c r="H93" s="268">
        <v>45</v>
      </c>
      <c r="I93" s="268">
        <v>32</v>
      </c>
      <c r="J93" s="268">
        <v>6</v>
      </c>
      <c r="K93" s="268">
        <v>20</v>
      </c>
      <c r="N93" s="7"/>
    </row>
    <row r="94" spans="1:11" s="4" customFormat="1" ht="14.25" customHeight="1">
      <c r="A94" s="256"/>
      <c r="B94" s="44" t="s">
        <v>37</v>
      </c>
      <c r="C94" s="35">
        <v>2.8</v>
      </c>
      <c r="D94" s="268">
        <v>26</v>
      </c>
      <c r="E94" s="268">
        <v>14</v>
      </c>
      <c r="F94" s="268">
        <v>15</v>
      </c>
      <c r="G94" s="268">
        <v>25</v>
      </c>
      <c r="H94" s="268">
        <v>21</v>
      </c>
      <c r="I94" s="268">
        <v>11</v>
      </c>
      <c r="J94" s="268">
        <v>3</v>
      </c>
      <c r="K94" s="268">
        <v>40</v>
      </c>
    </row>
    <row r="95" spans="1:11" s="4" customFormat="1" ht="14.25" customHeight="1">
      <c r="A95" s="257"/>
      <c r="B95" s="44" t="s">
        <v>38</v>
      </c>
      <c r="C95" s="35">
        <v>4.9</v>
      </c>
      <c r="D95" s="268">
        <v>4</v>
      </c>
      <c r="E95" s="268">
        <v>7</v>
      </c>
      <c r="F95" s="268">
        <v>16</v>
      </c>
      <c r="G95" s="268">
        <v>22</v>
      </c>
      <c r="H95" s="268">
        <v>40</v>
      </c>
      <c r="I95" s="268">
        <v>29</v>
      </c>
      <c r="J95" s="268">
        <v>13</v>
      </c>
      <c r="K95" s="268">
        <v>24</v>
      </c>
    </row>
    <row r="96" spans="1:4" ht="12.75">
      <c r="A96" s="28"/>
      <c r="B96" s="15"/>
      <c r="C96" s="20"/>
      <c r="D96" s="12"/>
    </row>
    <row r="97" spans="1:4" ht="12.75">
      <c r="A97" s="28"/>
      <c r="B97" s="5" t="s">
        <v>68</v>
      </c>
      <c r="D97" s="12"/>
    </row>
    <row r="98" spans="2:4" ht="12.75">
      <c r="B98" s="5"/>
      <c r="D98" s="12"/>
    </row>
    <row r="99" spans="2:4" ht="15" customHeight="1">
      <c r="B99" s="5"/>
      <c r="C99" s="21" t="s">
        <v>9</v>
      </c>
      <c r="D99" s="21" t="s">
        <v>10</v>
      </c>
    </row>
    <row r="100" spans="2:4" ht="15" customHeight="1">
      <c r="B100" s="9" t="s">
        <v>48</v>
      </c>
      <c r="C100" s="3">
        <v>60</v>
      </c>
      <c r="D100" s="30">
        <f>(C100/$C$103)</f>
        <v>0.3870967741935484</v>
      </c>
    </row>
    <row r="101" spans="2:4" ht="15" customHeight="1">
      <c r="B101" s="9" t="s">
        <v>40</v>
      </c>
      <c r="C101" s="3">
        <v>90</v>
      </c>
      <c r="D101" s="30">
        <f>(C101/$C$103)</f>
        <v>0.5806451612903226</v>
      </c>
    </row>
    <row r="102" spans="2:4" ht="15" customHeight="1">
      <c r="B102" s="9" t="s">
        <v>5</v>
      </c>
      <c r="C102" s="3">
        <v>5</v>
      </c>
      <c r="D102" s="30">
        <f>(C102/$C$103)</f>
        <v>0.03225806451612903</v>
      </c>
    </row>
    <row r="103" spans="2:4" ht="15" customHeight="1">
      <c r="B103" s="43" t="s">
        <v>43</v>
      </c>
      <c r="C103" s="26">
        <f>SUM(C100:C102)</f>
        <v>155</v>
      </c>
      <c r="D103" s="30">
        <f>(C103/$C$103)</f>
        <v>1</v>
      </c>
    </row>
    <row r="104" spans="2:4" ht="12.75">
      <c r="B104" s="5"/>
      <c r="C104" s="20"/>
      <c r="D104" s="12"/>
    </row>
    <row r="105" spans="2:4" ht="12.75">
      <c r="B105" s="5" t="s">
        <v>75</v>
      </c>
      <c r="D105" s="12"/>
    </row>
    <row r="106" spans="2:4" ht="12.75">
      <c r="B106" s="5"/>
      <c r="D106" s="12"/>
    </row>
    <row r="107" spans="2:4" ht="14.25" customHeight="1">
      <c r="B107" s="5"/>
      <c r="C107" s="21" t="s">
        <v>9</v>
      </c>
      <c r="D107" s="21" t="s">
        <v>128</v>
      </c>
    </row>
    <row r="108" spans="2:4" ht="14.25" customHeight="1">
      <c r="B108" s="9" t="s">
        <v>66</v>
      </c>
      <c r="C108" s="51">
        <v>23</v>
      </c>
      <c r="D108" s="30">
        <f>(C108/$F$15)</f>
        <v>0.14838709677419354</v>
      </c>
    </row>
    <row r="109" spans="2:4" ht="14.25" customHeight="1">
      <c r="B109" s="9" t="s">
        <v>41</v>
      </c>
      <c r="C109" s="51">
        <v>82</v>
      </c>
      <c r="D109" s="30">
        <f>(C109/$F$15)</f>
        <v>0.5290322580645161</v>
      </c>
    </row>
    <row r="110" spans="2:4" ht="14.25" customHeight="1">
      <c r="B110" s="9" t="s">
        <v>42</v>
      </c>
      <c r="C110" s="51">
        <v>6</v>
      </c>
      <c r="D110" s="30">
        <f>(C110/$F$15)</f>
        <v>0.03870967741935484</v>
      </c>
    </row>
    <row r="111" spans="2:4" ht="14.25" customHeight="1">
      <c r="B111" s="9" t="s">
        <v>67</v>
      </c>
      <c r="C111" s="51">
        <v>4</v>
      </c>
      <c r="D111" s="30">
        <f>(C111/$F$15)</f>
        <v>0.025806451612903226</v>
      </c>
    </row>
    <row r="112" spans="2:4" ht="14.25" customHeight="1">
      <c r="B112" s="9" t="s">
        <v>5</v>
      </c>
      <c r="C112" s="51">
        <v>54</v>
      </c>
      <c r="D112" s="30">
        <f>(C112/$F$15)</f>
        <v>0.34838709677419355</v>
      </c>
    </row>
    <row r="113" spans="2:4" ht="6.75" customHeight="1">
      <c r="B113" s="5"/>
      <c r="C113" s="4"/>
      <c r="D113" s="12"/>
    </row>
    <row r="114" spans="2:4" ht="12.75">
      <c r="B114" s="148" t="s">
        <v>132</v>
      </c>
      <c r="D114" s="12"/>
    </row>
    <row r="115" spans="2:4" ht="12.75">
      <c r="B115" s="148" t="s">
        <v>131</v>
      </c>
      <c r="D115" s="12"/>
    </row>
    <row r="116" spans="2:4" ht="12.75">
      <c r="B116" s="160"/>
      <c r="D116" s="12"/>
    </row>
    <row r="117" spans="2:4" ht="12.75">
      <c r="B117" s="160"/>
      <c r="D117" s="12"/>
    </row>
    <row r="118" spans="2:4" ht="12.75">
      <c r="B118" s="160"/>
      <c r="D118" s="12"/>
    </row>
    <row r="119" spans="2:4" ht="12.75">
      <c r="B119" s="5"/>
      <c r="D119" s="12"/>
    </row>
    <row r="120" spans="2:4" ht="12.75">
      <c r="B120" s="5"/>
      <c r="D120" s="12"/>
    </row>
    <row r="121" spans="2:4" ht="12.75">
      <c r="B121" s="5"/>
      <c r="D121" s="12"/>
    </row>
    <row r="122" spans="2:4" ht="12.75">
      <c r="B122" s="5"/>
      <c r="D122" s="12"/>
    </row>
    <row r="123" spans="2:4" ht="12.75">
      <c r="B123" s="5"/>
      <c r="D123" s="12"/>
    </row>
    <row r="124" spans="2:4" ht="12.75">
      <c r="B124" s="5"/>
      <c r="D124" s="12"/>
    </row>
    <row r="125" spans="2:4" ht="12.75">
      <c r="B125" s="5"/>
      <c r="D125" s="12"/>
    </row>
    <row r="126" spans="2:4" ht="12.75">
      <c r="B126" s="5"/>
      <c r="D126" s="12"/>
    </row>
    <row r="127" spans="2:4" ht="12.75">
      <c r="B127" s="5"/>
      <c r="D127" s="12"/>
    </row>
    <row r="128" spans="2:4" ht="12.75">
      <c r="B128" s="5"/>
      <c r="D128" s="12"/>
    </row>
    <row r="129" spans="2:4" ht="12.75">
      <c r="B129" s="5"/>
      <c r="D129" s="12"/>
    </row>
    <row r="130" spans="2:4" ht="12.75">
      <c r="B130" s="5"/>
      <c r="D130" s="12"/>
    </row>
    <row r="131" spans="2:4" ht="12.75">
      <c r="B131" s="5"/>
      <c r="D131" s="12"/>
    </row>
    <row r="132" spans="2:4" ht="12.75">
      <c r="B132" s="5"/>
      <c r="D132" s="12"/>
    </row>
    <row r="133" spans="2:4" ht="12.75">
      <c r="B133" s="5"/>
      <c r="D133" s="12"/>
    </row>
    <row r="134" spans="2:4" ht="12.75">
      <c r="B134" s="5"/>
      <c r="D134" s="12"/>
    </row>
    <row r="135" spans="2:4" ht="12.75">
      <c r="B135" s="5"/>
      <c r="D135" s="12"/>
    </row>
    <row r="136" spans="2:4" ht="12.75">
      <c r="B136" s="5"/>
      <c r="D136" s="12"/>
    </row>
    <row r="137" spans="2:4" ht="12.75">
      <c r="B137" s="5"/>
      <c r="D137" s="12"/>
    </row>
    <row r="138" spans="2:4" ht="12.75">
      <c r="B138" s="5"/>
      <c r="D138" s="12"/>
    </row>
    <row r="139" spans="2:4" ht="12.75">
      <c r="B139" s="5"/>
      <c r="D139" s="12"/>
    </row>
    <row r="140" spans="2:4" ht="12.75">
      <c r="B140" s="5"/>
      <c r="D140" s="12"/>
    </row>
    <row r="141" spans="2:4" ht="12.75">
      <c r="B141" s="5"/>
      <c r="D141" s="12"/>
    </row>
    <row r="142" spans="2:4" ht="12.75">
      <c r="B142" s="5"/>
      <c r="D142" s="12"/>
    </row>
    <row r="143" spans="2:4" ht="12.75">
      <c r="B143" s="5"/>
      <c r="D143" s="12"/>
    </row>
    <row r="144" spans="2:4" ht="12.75">
      <c r="B144" s="5"/>
      <c r="D144" s="12"/>
    </row>
    <row r="145" spans="2:4" ht="12.75">
      <c r="B145" s="5"/>
      <c r="D145" s="12"/>
    </row>
    <row r="146" spans="2:4" ht="12.75">
      <c r="B146" s="5"/>
      <c r="D146" s="12"/>
    </row>
    <row r="147" spans="2:4" ht="12.75">
      <c r="B147" s="5"/>
      <c r="D147" s="12"/>
    </row>
    <row r="148" spans="2:4" ht="12.75">
      <c r="B148" s="5"/>
      <c r="D148" s="12"/>
    </row>
    <row r="149" spans="2:4" ht="12.75">
      <c r="B149" s="5"/>
      <c r="D149" s="12"/>
    </row>
    <row r="150" spans="2:4" ht="12.75">
      <c r="B150" s="5"/>
      <c r="D150" s="12"/>
    </row>
    <row r="151" spans="2:4" ht="12.75">
      <c r="B151" s="5"/>
      <c r="D151" s="12"/>
    </row>
    <row r="152" spans="2:4" ht="12.75">
      <c r="B152" s="5"/>
      <c r="D152" s="12"/>
    </row>
    <row r="153" spans="2:4" ht="12.75">
      <c r="B153" s="5"/>
      <c r="D153" s="12"/>
    </row>
    <row r="154" spans="2:4" ht="12.75">
      <c r="B154" s="5"/>
      <c r="D154" s="12"/>
    </row>
    <row r="155" spans="2:4" ht="12.75">
      <c r="B155" s="5"/>
      <c r="D155" s="12"/>
    </row>
    <row r="156" spans="2:4" ht="12.75">
      <c r="B156" s="5"/>
      <c r="D156" s="12"/>
    </row>
    <row r="157" spans="2:4" ht="12.75">
      <c r="B157" s="5"/>
      <c r="D157" s="12"/>
    </row>
    <row r="158" spans="2:4" ht="12.75">
      <c r="B158" s="5"/>
      <c r="D158" s="12"/>
    </row>
    <row r="159" spans="2:4" ht="12.75">
      <c r="B159" s="5"/>
      <c r="D159" s="12"/>
    </row>
    <row r="160" spans="2:4" ht="12.75">
      <c r="B160" s="5"/>
      <c r="D160" s="12"/>
    </row>
    <row r="161" spans="2:4" ht="12.75">
      <c r="B161" s="5"/>
      <c r="D161" s="12"/>
    </row>
    <row r="162" spans="2:4" ht="12.75">
      <c r="B162" s="5"/>
      <c r="D162" s="12"/>
    </row>
    <row r="163" spans="2:4" ht="12.75">
      <c r="B163" s="5"/>
      <c r="D163" s="12"/>
    </row>
    <row r="164" spans="2:4" ht="12.75">
      <c r="B164" s="5"/>
      <c r="D164" s="12"/>
    </row>
    <row r="165" spans="2:4" ht="12.75">
      <c r="B165" s="5"/>
      <c r="D165" s="12"/>
    </row>
    <row r="166" spans="2:4" ht="12.75">
      <c r="B166" s="5"/>
      <c r="D166" s="12"/>
    </row>
    <row r="167" spans="2:4" ht="12.75">
      <c r="B167" s="5"/>
      <c r="D167" s="12"/>
    </row>
    <row r="168" spans="2:4" ht="12.75">
      <c r="B168" s="5"/>
      <c r="D168" s="12"/>
    </row>
    <row r="169" spans="2:4" ht="12.75">
      <c r="B169" s="5"/>
      <c r="D169" s="12"/>
    </row>
    <row r="170" spans="2:4" ht="12.75">
      <c r="B170" s="5"/>
      <c r="D170" s="12"/>
    </row>
    <row r="171" spans="2:4" ht="12.75">
      <c r="B171" s="5"/>
      <c r="D171" s="12"/>
    </row>
    <row r="172" spans="2:4" ht="12.75">
      <c r="B172" s="5"/>
      <c r="D172" s="12"/>
    </row>
    <row r="173" spans="2:4" ht="12.75">
      <c r="B173" s="5"/>
      <c r="D173" s="12"/>
    </row>
    <row r="174" spans="2:4" ht="12.75">
      <c r="B174" s="5"/>
      <c r="D174" s="12"/>
    </row>
    <row r="175" spans="2:4" ht="12.75">
      <c r="B175" s="5"/>
      <c r="D175" s="12"/>
    </row>
    <row r="176" spans="2:4" ht="12.75">
      <c r="B176" s="5"/>
      <c r="D176" s="12"/>
    </row>
    <row r="177" spans="2:4" ht="12.75">
      <c r="B177" s="5"/>
      <c r="D177" s="12"/>
    </row>
    <row r="178" spans="2:4" ht="12.75">
      <c r="B178" s="5"/>
      <c r="D178" s="12"/>
    </row>
    <row r="179" spans="2:4" ht="12.75">
      <c r="B179" s="5"/>
      <c r="D179" s="12"/>
    </row>
    <row r="180" spans="2:4" ht="12.75">
      <c r="B180" s="5"/>
      <c r="D180" s="12"/>
    </row>
    <row r="181" spans="2:4" ht="12.75">
      <c r="B181" s="5"/>
      <c r="D181" s="12"/>
    </row>
    <row r="182" spans="2:4" ht="12.75">
      <c r="B182" s="5"/>
      <c r="D182" s="12"/>
    </row>
    <row r="183" spans="2:4" ht="12.75">
      <c r="B183" s="5"/>
      <c r="D183" s="12"/>
    </row>
    <row r="184" spans="2:4" ht="12.75">
      <c r="B184" s="5"/>
      <c r="D184" s="12"/>
    </row>
    <row r="185" spans="2:4" ht="12.75">
      <c r="B185" s="5"/>
      <c r="D185" s="12"/>
    </row>
    <row r="186" spans="2:4" ht="12.75">
      <c r="B186" s="5"/>
      <c r="D186" s="12"/>
    </row>
    <row r="187" spans="2:4" ht="12.75">
      <c r="B187" s="5"/>
      <c r="D187" s="12"/>
    </row>
    <row r="188" spans="2:4" ht="12.75">
      <c r="B188" s="5"/>
      <c r="D188" s="12"/>
    </row>
    <row r="189" spans="2:4" ht="12.75">
      <c r="B189" s="5"/>
      <c r="D189" s="12"/>
    </row>
    <row r="190" spans="2:4" ht="12.75">
      <c r="B190" s="5"/>
      <c r="D190" s="12"/>
    </row>
    <row r="191" spans="2:4" ht="12.75">
      <c r="B191" s="5"/>
      <c r="D191" s="12"/>
    </row>
    <row r="192" spans="2:4" ht="12.75">
      <c r="B192" s="5"/>
      <c r="D192" s="12"/>
    </row>
    <row r="193" spans="2:4" ht="12.75">
      <c r="B193" s="5"/>
      <c r="D193" s="12"/>
    </row>
    <row r="194" spans="2:4" ht="12.75">
      <c r="B194" s="5"/>
      <c r="D194" s="12"/>
    </row>
    <row r="195" spans="2:4" ht="12.75">
      <c r="B195" s="5"/>
      <c r="D195" s="12"/>
    </row>
    <row r="196" spans="2:4" ht="12.75">
      <c r="B196" s="5"/>
      <c r="D196" s="12"/>
    </row>
    <row r="197" spans="2:4" ht="12.75">
      <c r="B197" s="5"/>
      <c r="D197" s="12"/>
    </row>
    <row r="198" spans="2:4" ht="12.75">
      <c r="B198" s="5"/>
      <c r="D198" s="12"/>
    </row>
    <row r="199" spans="2:4" ht="12.75">
      <c r="B199" s="5"/>
      <c r="D199" s="12"/>
    </row>
    <row r="200" spans="2:4" ht="12.75">
      <c r="B200" s="5"/>
      <c r="D200" s="12"/>
    </row>
    <row r="201" spans="2:4" ht="12.75">
      <c r="B201" s="5"/>
      <c r="D201" s="12"/>
    </row>
    <row r="202" spans="2:4" ht="12.75">
      <c r="B202" s="5"/>
      <c r="D202" s="12"/>
    </row>
    <row r="203" spans="2:4" ht="12.75">
      <c r="B203" s="5"/>
      <c r="D203" s="12"/>
    </row>
    <row r="204" spans="2:4" ht="12.75">
      <c r="B204" s="5"/>
      <c r="D204" s="12"/>
    </row>
    <row r="205" spans="2:4" ht="12.75">
      <c r="B205" s="5"/>
      <c r="D205" s="12"/>
    </row>
    <row r="206" spans="2:4" ht="12.75">
      <c r="B206" s="5"/>
      <c r="D206" s="12"/>
    </row>
    <row r="207" spans="2:4" ht="12.75">
      <c r="B207" s="5"/>
      <c r="D207" s="12"/>
    </row>
    <row r="208" spans="2:4" ht="12.75">
      <c r="B208" s="5"/>
      <c r="D208" s="12"/>
    </row>
    <row r="209" spans="2:4" ht="12.75">
      <c r="B209" s="5"/>
      <c r="D209" s="12"/>
    </row>
    <row r="210" spans="2:4" ht="12.75">
      <c r="B210" s="5"/>
      <c r="D210" s="12"/>
    </row>
    <row r="211" spans="2:4" ht="12.75">
      <c r="B211" s="5"/>
      <c r="D211" s="12"/>
    </row>
  </sheetData>
  <mergeCells count="6">
    <mergeCell ref="H5:L5"/>
    <mergeCell ref="A91:A95"/>
    <mergeCell ref="B5:B6"/>
    <mergeCell ref="C5:E5"/>
    <mergeCell ref="F5:F6"/>
    <mergeCell ref="D88:J88"/>
  </mergeCells>
  <printOptions/>
  <pageMargins left="0.37" right="0.31" top="0.43" bottom="0.48" header="0" footer="0"/>
  <pageSetup fitToHeight="3" horizontalDpi="600" verticalDpi="600" orientation="landscape" paperSize="9" scale="68" r:id="rId2"/>
  <headerFooter alignWithMargins="0">
    <oddHeader>&amp;R
</oddHeader>
    <oddFooter>&amp;R&amp;A - &amp;P</oddFooter>
  </headerFooter>
  <rowBreaks count="1" manualBreakCount="1">
    <brk id="57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76">
      <selection activeCell="C104" sqref="C104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163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4.2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83" t="s">
        <v>79</v>
      </c>
      <c r="C8" s="182">
        <v>19</v>
      </c>
      <c r="D8" s="182">
        <v>62</v>
      </c>
      <c r="E8" s="182">
        <v>1</v>
      </c>
      <c r="F8" s="123">
        <f>SUM(C8:E8)</f>
        <v>82</v>
      </c>
      <c r="G8" s="20"/>
      <c r="H8" s="104">
        <v>50</v>
      </c>
      <c r="I8" s="104">
        <v>19</v>
      </c>
      <c r="J8" s="104">
        <v>13</v>
      </c>
      <c r="K8" s="104">
        <v>8</v>
      </c>
      <c r="L8" s="104">
        <v>1</v>
      </c>
      <c r="M8" s="18"/>
      <c r="P8" s="18"/>
      <c r="Q8" s="18"/>
      <c r="R8" s="18"/>
      <c r="S8" s="18"/>
      <c r="T8" s="18"/>
    </row>
    <row r="9" spans="1:20" ht="15" customHeight="1">
      <c r="A9" s="41"/>
      <c r="B9" s="128" t="s">
        <v>6</v>
      </c>
      <c r="C9" s="129">
        <f>SUM(C8:C8)</f>
        <v>19</v>
      </c>
      <c r="D9" s="129">
        <f>SUM(D8:D8)</f>
        <v>62</v>
      </c>
      <c r="E9" s="129">
        <f>SUM(E8:E8)</f>
        <v>1</v>
      </c>
      <c r="F9" s="129">
        <f>SUM(F8:F8)</f>
        <v>82</v>
      </c>
      <c r="G9" s="94"/>
      <c r="H9" s="129">
        <f>SUM(H8:H8)</f>
        <v>50</v>
      </c>
      <c r="I9" s="129">
        <f>SUM(I8:I8)</f>
        <v>19</v>
      </c>
      <c r="J9" s="129">
        <f>SUM(J8:J8)</f>
        <v>13</v>
      </c>
      <c r="K9" s="129">
        <f>SUM(K8:K8)</f>
        <v>8</v>
      </c>
      <c r="L9" s="129">
        <f>SUM(L8:L8)</f>
        <v>1</v>
      </c>
      <c r="M9" s="17"/>
      <c r="P9" s="18"/>
      <c r="Q9" s="18"/>
      <c r="R9" s="18"/>
      <c r="S9" s="18"/>
      <c r="T9" s="18"/>
    </row>
    <row r="10" spans="5:6" ht="12.75">
      <c r="E10" s="28"/>
      <c r="F10" s="28"/>
    </row>
    <row r="11" spans="8:15" ht="12.75">
      <c r="H11" s="105"/>
      <c r="N11" s="32"/>
      <c r="O11" s="32"/>
    </row>
    <row r="12" spans="2:9" ht="12.75">
      <c r="B12" s="5" t="s">
        <v>71</v>
      </c>
      <c r="H12" s="31" t="s">
        <v>55</v>
      </c>
      <c r="I12" s="32"/>
    </row>
    <row r="13" spans="2:9" ht="12.75">
      <c r="B13" s="5"/>
      <c r="H13" s="32"/>
      <c r="I13" s="32"/>
    </row>
    <row r="14" spans="2:9" ht="15" customHeight="1">
      <c r="B14" s="5"/>
      <c r="C14" s="46" t="s">
        <v>9</v>
      </c>
      <c r="D14" s="16" t="s">
        <v>128</v>
      </c>
      <c r="H14" s="32" t="s">
        <v>49</v>
      </c>
      <c r="I14" s="32" t="s">
        <v>51</v>
      </c>
    </row>
    <row r="15" spans="2:9" ht="15" customHeight="1">
      <c r="B15" s="9" t="s">
        <v>56</v>
      </c>
      <c r="C15" s="3">
        <v>48</v>
      </c>
      <c r="D15" s="107">
        <f>(C15/82)</f>
        <v>0.5853658536585366</v>
      </c>
      <c r="H15" s="32" t="s">
        <v>52</v>
      </c>
      <c r="I15" s="32" t="s">
        <v>53</v>
      </c>
    </row>
    <row r="16" spans="2:9" ht="15" customHeight="1">
      <c r="B16" s="9" t="s">
        <v>11</v>
      </c>
      <c r="C16" s="3">
        <v>17</v>
      </c>
      <c r="D16" s="107">
        <f aca="true" t="shared" si="0" ref="D16:D22">(C16/82)</f>
        <v>0.2073170731707317</v>
      </c>
      <c r="H16" s="32" t="s">
        <v>7</v>
      </c>
      <c r="I16" s="32" t="s">
        <v>54</v>
      </c>
    </row>
    <row r="17" spans="2:4" ht="15" customHeight="1">
      <c r="B17" s="9" t="s">
        <v>12</v>
      </c>
      <c r="C17" s="3">
        <v>36</v>
      </c>
      <c r="D17" s="107">
        <f t="shared" si="0"/>
        <v>0.43902439024390244</v>
      </c>
    </row>
    <row r="18" spans="2:8" ht="15" customHeight="1">
      <c r="B18" s="9" t="s">
        <v>15</v>
      </c>
      <c r="C18" s="3">
        <v>8</v>
      </c>
      <c r="D18" s="107">
        <f t="shared" si="0"/>
        <v>0.0975609756097561</v>
      </c>
      <c r="H18" s="105"/>
    </row>
    <row r="19" spans="2:4" ht="15" customHeight="1">
      <c r="B19" s="9" t="s">
        <v>13</v>
      </c>
      <c r="C19" s="3">
        <v>4</v>
      </c>
      <c r="D19" s="107">
        <f t="shared" si="0"/>
        <v>0.04878048780487805</v>
      </c>
    </row>
    <row r="20" spans="2:8" ht="15" customHeight="1">
      <c r="B20" s="9" t="s">
        <v>14</v>
      </c>
      <c r="C20" s="3">
        <v>11</v>
      </c>
      <c r="D20" s="107">
        <f t="shared" si="0"/>
        <v>0.13414634146341464</v>
      </c>
      <c r="H20" s="105"/>
    </row>
    <row r="21" spans="2:4" ht="15" customHeight="1">
      <c r="B21" s="24" t="s">
        <v>8</v>
      </c>
      <c r="C21" s="3">
        <v>3</v>
      </c>
      <c r="D21" s="107">
        <f t="shared" si="0"/>
        <v>0.036585365853658534</v>
      </c>
    </row>
    <row r="22" spans="2:4" ht="15" customHeight="1">
      <c r="B22" s="3" t="s">
        <v>5</v>
      </c>
      <c r="C22" s="3">
        <v>2</v>
      </c>
      <c r="D22" s="107">
        <f t="shared" si="0"/>
        <v>0.024390243902439025</v>
      </c>
    </row>
    <row r="23" spans="2:4" ht="12.75">
      <c r="B23" s="105"/>
      <c r="D23" s="113"/>
    </row>
    <row r="24" spans="2:4" ht="12.75">
      <c r="B24" s="5"/>
      <c r="D24" s="113"/>
    </row>
    <row r="25" spans="2:4" ht="12.75">
      <c r="B25" s="5" t="s">
        <v>72</v>
      </c>
      <c r="D25" s="113"/>
    </row>
    <row r="26" spans="2:4" ht="12.75">
      <c r="B26" s="5"/>
      <c r="D26" s="113"/>
    </row>
    <row r="27" spans="2:4" ht="15" customHeight="1">
      <c r="B27" s="5"/>
      <c r="C27" s="16" t="s">
        <v>9</v>
      </c>
      <c r="D27" s="16" t="s">
        <v>128</v>
      </c>
    </row>
    <row r="28" spans="2:4" ht="15" customHeight="1">
      <c r="B28" s="9" t="s">
        <v>57</v>
      </c>
      <c r="C28" s="184">
        <v>6</v>
      </c>
      <c r="D28" s="107">
        <f aca="true" t="shared" si="1" ref="D28:D33">(C28/82)</f>
        <v>0.07317073170731707</v>
      </c>
    </row>
    <row r="29" spans="2:4" ht="15" customHeight="1">
      <c r="B29" s="9" t="s">
        <v>16</v>
      </c>
      <c r="C29" s="184">
        <v>17</v>
      </c>
      <c r="D29" s="107">
        <f t="shared" si="1"/>
        <v>0.2073170731707317</v>
      </c>
    </row>
    <row r="30" spans="2:4" ht="15" customHeight="1">
      <c r="B30" s="9" t="s">
        <v>47</v>
      </c>
      <c r="C30" s="184">
        <v>42</v>
      </c>
      <c r="D30" s="107">
        <f t="shared" si="1"/>
        <v>0.5121951219512195</v>
      </c>
    </row>
    <row r="31" spans="2:4" ht="15" customHeight="1">
      <c r="B31" s="9" t="s">
        <v>17</v>
      </c>
      <c r="C31" s="184">
        <v>6</v>
      </c>
      <c r="D31" s="107">
        <f t="shared" si="1"/>
        <v>0.07317073170731707</v>
      </c>
    </row>
    <row r="32" spans="2:4" ht="15" customHeight="1">
      <c r="B32" s="24" t="s">
        <v>8</v>
      </c>
      <c r="C32" s="184">
        <v>16</v>
      </c>
      <c r="D32" s="107">
        <f t="shared" si="1"/>
        <v>0.1951219512195122</v>
      </c>
    </row>
    <row r="33" spans="2:4" ht="15" customHeight="1">
      <c r="B33" s="9" t="s">
        <v>5</v>
      </c>
      <c r="C33" s="185">
        <v>0</v>
      </c>
      <c r="D33" s="107">
        <f t="shared" si="1"/>
        <v>0</v>
      </c>
    </row>
    <row r="34" spans="2:4" ht="12.75">
      <c r="B34" s="105"/>
      <c r="C34" s="7"/>
      <c r="D34" s="114"/>
    </row>
    <row r="35" ht="12.75">
      <c r="B35" s="5"/>
    </row>
    <row r="36" ht="12.75">
      <c r="B36" s="5" t="s">
        <v>73</v>
      </c>
    </row>
    <row r="37" ht="12.75">
      <c r="B37" s="5"/>
    </row>
    <row r="38" spans="2:4" ht="15" customHeight="1">
      <c r="B38" s="5"/>
      <c r="C38" s="46" t="s">
        <v>9</v>
      </c>
      <c r="D38" s="46" t="s">
        <v>128</v>
      </c>
    </row>
    <row r="39" spans="2:16" ht="15" customHeight="1">
      <c r="B39" s="9" t="s">
        <v>18</v>
      </c>
      <c r="C39" s="184">
        <v>13</v>
      </c>
      <c r="D39" s="107">
        <f aca="true" t="shared" si="2" ref="D39:D48">(C39/82)</f>
        <v>0.15853658536585366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16"/>
    </row>
    <row r="40" spans="2:4" ht="15" customHeight="1">
      <c r="B40" s="9" t="s">
        <v>19</v>
      </c>
      <c r="C40" s="184">
        <v>18</v>
      </c>
      <c r="D40" s="107">
        <f t="shared" si="2"/>
        <v>0.21951219512195122</v>
      </c>
    </row>
    <row r="41" spans="2:4" ht="15" customHeight="1">
      <c r="B41" s="9" t="s">
        <v>20</v>
      </c>
      <c r="C41" s="184">
        <v>11</v>
      </c>
      <c r="D41" s="107">
        <f t="shared" si="2"/>
        <v>0.13414634146341464</v>
      </c>
    </row>
    <row r="42" spans="2:4" ht="15" customHeight="1">
      <c r="B42" s="9" t="s">
        <v>21</v>
      </c>
      <c r="C42" s="184">
        <v>45</v>
      </c>
      <c r="D42" s="107">
        <f t="shared" si="2"/>
        <v>0.5487804878048781</v>
      </c>
    </row>
    <row r="43" spans="2:4" ht="15" customHeight="1">
      <c r="B43" s="9" t="s">
        <v>58</v>
      </c>
      <c r="C43" s="184">
        <v>11</v>
      </c>
      <c r="D43" s="107">
        <f t="shared" si="2"/>
        <v>0.13414634146341464</v>
      </c>
    </row>
    <row r="44" spans="2:4" ht="15" customHeight="1">
      <c r="B44" s="9" t="s">
        <v>22</v>
      </c>
      <c r="C44" s="184">
        <v>2</v>
      </c>
      <c r="D44" s="107">
        <f t="shared" si="2"/>
        <v>0.024390243902439025</v>
      </c>
    </row>
    <row r="45" spans="2:4" ht="15" customHeight="1">
      <c r="B45" s="9" t="s">
        <v>59</v>
      </c>
      <c r="C45" s="184">
        <v>3</v>
      </c>
      <c r="D45" s="107">
        <f t="shared" si="2"/>
        <v>0.036585365853658534</v>
      </c>
    </row>
    <row r="46" spans="2:4" ht="15" customHeight="1">
      <c r="B46" s="9" t="s">
        <v>23</v>
      </c>
      <c r="C46" s="184">
        <v>3</v>
      </c>
      <c r="D46" s="107">
        <f t="shared" si="2"/>
        <v>0.036585365853658534</v>
      </c>
    </row>
    <row r="47" spans="2:4" ht="15" customHeight="1">
      <c r="B47" s="9" t="s">
        <v>8</v>
      </c>
      <c r="C47" s="184">
        <v>5</v>
      </c>
      <c r="D47" s="107">
        <f t="shared" si="2"/>
        <v>0.06097560975609756</v>
      </c>
    </row>
    <row r="48" spans="2:4" ht="15" customHeight="1">
      <c r="B48" s="9" t="s">
        <v>5</v>
      </c>
      <c r="C48" s="185">
        <v>0</v>
      </c>
      <c r="D48" s="107">
        <f t="shared" si="2"/>
        <v>0</v>
      </c>
    </row>
    <row r="49" spans="2:4" ht="12.75">
      <c r="B49" s="28"/>
      <c r="C49" s="28"/>
      <c r="D49" s="117"/>
    </row>
    <row r="50" spans="2:4" ht="12.75">
      <c r="B50" s="147" t="s">
        <v>132</v>
      </c>
      <c r="C50" s="28"/>
      <c r="D50" s="117"/>
    </row>
    <row r="51" spans="2:4" ht="12.75">
      <c r="B51" s="147" t="s">
        <v>131</v>
      </c>
      <c r="C51" s="28"/>
      <c r="D51" s="117"/>
    </row>
    <row r="52" ht="12.75">
      <c r="B52" s="5"/>
    </row>
    <row r="53" ht="12.75">
      <c r="B53" s="5" t="s">
        <v>74</v>
      </c>
    </row>
    <row r="54" ht="12.75">
      <c r="B54" s="5"/>
    </row>
    <row r="55" spans="2:4" ht="15" customHeight="1">
      <c r="B55" s="5"/>
      <c r="C55" s="46" t="s">
        <v>9</v>
      </c>
      <c r="D55" s="46" t="s">
        <v>128</v>
      </c>
    </row>
    <row r="56" spans="2:4" ht="15" customHeight="1">
      <c r="B56" s="9" t="s">
        <v>24</v>
      </c>
      <c r="C56" s="184">
        <v>5</v>
      </c>
      <c r="D56" s="107">
        <f aca="true" t="shared" si="3" ref="D56:D66">(C56/82)</f>
        <v>0.06097560975609756</v>
      </c>
    </row>
    <row r="57" spans="2:4" ht="15" customHeight="1">
      <c r="B57" s="9" t="s">
        <v>60</v>
      </c>
      <c r="C57" s="184">
        <v>8</v>
      </c>
      <c r="D57" s="107">
        <f t="shared" si="3"/>
        <v>0.0975609756097561</v>
      </c>
    </row>
    <row r="58" spans="2:4" ht="15" customHeight="1">
      <c r="B58" s="9" t="s">
        <v>61</v>
      </c>
      <c r="C58" s="184">
        <v>59</v>
      </c>
      <c r="D58" s="107">
        <f t="shared" si="3"/>
        <v>0.7195121951219512</v>
      </c>
    </row>
    <row r="59" spans="2:4" ht="15" customHeight="1">
      <c r="B59" s="9" t="s">
        <v>25</v>
      </c>
      <c r="C59" s="184">
        <v>16</v>
      </c>
      <c r="D59" s="107">
        <f t="shared" si="3"/>
        <v>0.1951219512195122</v>
      </c>
    </row>
    <row r="60" spans="2:4" ht="15" customHeight="1">
      <c r="B60" s="9" t="s">
        <v>62</v>
      </c>
      <c r="C60" s="184">
        <v>10</v>
      </c>
      <c r="D60" s="107">
        <f t="shared" si="3"/>
        <v>0.12195121951219512</v>
      </c>
    </row>
    <row r="61" spans="2:4" ht="15" customHeight="1">
      <c r="B61" s="9" t="s">
        <v>26</v>
      </c>
      <c r="C61" s="137">
        <v>16</v>
      </c>
      <c r="D61" s="107">
        <f t="shared" si="3"/>
        <v>0.1951219512195122</v>
      </c>
    </row>
    <row r="62" spans="2:4" ht="15" customHeight="1">
      <c r="B62" s="9" t="s">
        <v>27</v>
      </c>
      <c r="C62" s="184">
        <v>11</v>
      </c>
      <c r="D62" s="107">
        <f t="shared" si="3"/>
        <v>0.13414634146341464</v>
      </c>
    </row>
    <row r="63" spans="2:4" ht="15" customHeight="1">
      <c r="B63" s="9" t="s">
        <v>64</v>
      </c>
      <c r="C63" s="185">
        <v>0</v>
      </c>
      <c r="D63" s="107">
        <f t="shared" si="3"/>
        <v>0</v>
      </c>
    </row>
    <row r="64" spans="2:4" ht="15" customHeight="1">
      <c r="B64" s="9" t="s">
        <v>28</v>
      </c>
      <c r="C64" s="184">
        <v>9</v>
      </c>
      <c r="D64" s="107">
        <f t="shared" si="3"/>
        <v>0.10975609756097561</v>
      </c>
    </row>
    <row r="65" spans="2:4" ht="15" customHeight="1">
      <c r="B65" s="24" t="s">
        <v>8</v>
      </c>
      <c r="C65" s="184">
        <v>3</v>
      </c>
      <c r="D65" s="107">
        <f t="shared" si="3"/>
        <v>0.036585365853658534</v>
      </c>
    </row>
    <row r="66" spans="2:4" ht="15" customHeight="1">
      <c r="B66" s="9" t="s">
        <v>5</v>
      </c>
      <c r="C66" s="184">
        <v>1</v>
      </c>
      <c r="D66" s="107">
        <f t="shared" si="3"/>
        <v>0.012195121951219513</v>
      </c>
    </row>
    <row r="67" spans="2:3" ht="12.75">
      <c r="B67" s="5"/>
      <c r="C67" s="20"/>
    </row>
    <row r="68" spans="2:4" ht="12.75">
      <c r="B68" s="5"/>
      <c r="C68" s="17"/>
      <c r="D68" s="113"/>
    </row>
    <row r="69" spans="2:4" ht="15" customHeight="1">
      <c r="B69" s="6" t="s">
        <v>130</v>
      </c>
      <c r="C69" s="46" t="s">
        <v>9</v>
      </c>
      <c r="D69" s="119" t="s">
        <v>10</v>
      </c>
    </row>
    <row r="70" spans="2:4" ht="15" customHeight="1">
      <c r="B70" s="9" t="s">
        <v>29</v>
      </c>
      <c r="C70" s="184">
        <v>5</v>
      </c>
      <c r="D70" s="107">
        <f>(C70/C77)</f>
        <v>0.2777777777777778</v>
      </c>
    </row>
    <row r="71" spans="2:4" ht="15" customHeight="1">
      <c r="B71" s="9" t="s">
        <v>63</v>
      </c>
      <c r="C71" s="184">
        <v>1</v>
      </c>
      <c r="D71" s="107">
        <f>(C71/C77)</f>
        <v>0.05555555555555555</v>
      </c>
    </row>
    <row r="72" spans="2:4" ht="15" customHeight="1">
      <c r="B72" s="9" t="s">
        <v>30</v>
      </c>
      <c r="C72" s="184">
        <v>1</v>
      </c>
      <c r="D72" s="107">
        <f>(C72/C77)</f>
        <v>0.05555555555555555</v>
      </c>
    </row>
    <row r="73" spans="2:4" ht="15" customHeight="1">
      <c r="B73" s="9" t="s">
        <v>31</v>
      </c>
      <c r="C73" s="184">
        <v>1</v>
      </c>
      <c r="D73" s="107">
        <f>(C73/C77)</f>
        <v>0.05555555555555555</v>
      </c>
    </row>
    <row r="74" spans="2:4" ht="15" customHeight="1">
      <c r="B74" s="9" t="s">
        <v>32</v>
      </c>
      <c r="C74" s="184">
        <v>9</v>
      </c>
      <c r="D74" s="107">
        <f>(C74/C77)</f>
        <v>0.5</v>
      </c>
    </row>
    <row r="75" spans="2:4" ht="15" customHeight="1">
      <c r="B75" s="9" t="s">
        <v>33</v>
      </c>
      <c r="C75" s="185">
        <v>0</v>
      </c>
      <c r="D75" s="107">
        <f>(C75/C77)</f>
        <v>0</v>
      </c>
    </row>
    <row r="76" spans="2:4" ht="15" customHeight="1">
      <c r="B76" s="9" t="s">
        <v>5</v>
      </c>
      <c r="C76" s="184">
        <v>1</v>
      </c>
      <c r="D76" s="107">
        <f>(C76/C77)</f>
        <v>0.05555555555555555</v>
      </c>
    </row>
    <row r="77" spans="2:4" ht="15" customHeight="1">
      <c r="B77" s="43" t="s">
        <v>43</v>
      </c>
      <c r="C77" s="6">
        <f>SUM(C70:C76)</f>
        <v>18</v>
      </c>
      <c r="D77" s="107">
        <f>(C77/C77)</f>
        <v>1</v>
      </c>
    </row>
    <row r="78" ht="12.75">
      <c r="B78" s="5"/>
    </row>
    <row r="79" ht="12.75">
      <c r="B79" s="5"/>
    </row>
    <row r="80" ht="12.75">
      <c r="B80" s="5" t="s">
        <v>65</v>
      </c>
    </row>
    <row r="81" ht="12.75">
      <c r="B81" s="5"/>
    </row>
    <row r="82" spans="2:10" ht="12.75">
      <c r="B82" s="5"/>
      <c r="D82" s="260" t="s">
        <v>160</v>
      </c>
      <c r="E82" s="260"/>
      <c r="F82" s="260"/>
      <c r="G82" s="260"/>
      <c r="H82" s="260"/>
      <c r="I82" s="260"/>
      <c r="J82" s="260"/>
    </row>
    <row r="83" spans="1:11" ht="15" customHeight="1">
      <c r="A83" s="5"/>
      <c r="C83" s="16" t="s">
        <v>44</v>
      </c>
      <c r="D83" s="16">
        <v>1</v>
      </c>
      <c r="E83" s="16">
        <v>2</v>
      </c>
      <c r="F83" s="16">
        <v>3</v>
      </c>
      <c r="G83" s="16">
        <v>4</v>
      </c>
      <c r="H83" s="16">
        <v>5</v>
      </c>
      <c r="I83" s="16">
        <v>6</v>
      </c>
      <c r="J83" s="16">
        <v>7</v>
      </c>
      <c r="K83" s="16" t="s">
        <v>45</v>
      </c>
    </row>
    <row r="84" spans="1:9" ht="6.75" customHeight="1">
      <c r="A84" s="27"/>
      <c r="B84" s="57"/>
      <c r="C84" s="122"/>
      <c r="I84" s="18"/>
    </row>
    <row r="85" spans="1:11" ht="15" customHeight="1">
      <c r="A85" s="255"/>
      <c r="B85" s="44" t="s">
        <v>34</v>
      </c>
      <c r="C85" s="35">
        <v>4.265625</v>
      </c>
      <c r="D85" s="184">
        <v>5</v>
      </c>
      <c r="E85" s="184">
        <v>6</v>
      </c>
      <c r="F85" s="184">
        <v>7</v>
      </c>
      <c r="G85" s="184">
        <v>16</v>
      </c>
      <c r="H85" s="184">
        <v>15</v>
      </c>
      <c r="I85" s="184">
        <v>9</v>
      </c>
      <c r="J85" s="184">
        <v>6</v>
      </c>
      <c r="K85" s="184">
        <v>18</v>
      </c>
    </row>
    <row r="86" spans="1:11" ht="15" customHeight="1">
      <c r="A86" s="256"/>
      <c r="B86" s="44" t="s">
        <v>35</v>
      </c>
      <c r="C86" s="35">
        <v>3.88679245283019</v>
      </c>
      <c r="D86" s="184">
        <v>7</v>
      </c>
      <c r="E86" s="184">
        <v>7</v>
      </c>
      <c r="F86" s="184">
        <v>8</v>
      </c>
      <c r="G86" s="184">
        <v>12</v>
      </c>
      <c r="H86" s="184">
        <v>8</v>
      </c>
      <c r="I86" s="184">
        <v>4</v>
      </c>
      <c r="J86" s="184">
        <v>7</v>
      </c>
      <c r="K86" s="184">
        <v>29</v>
      </c>
    </row>
    <row r="87" spans="1:11" ht="15" customHeight="1">
      <c r="A87" s="256"/>
      <c r="B87" s="44" t="s">
        <v>36</v>
      </c>
      <c r="C87" s="35">
        <v>4.5</v>
      </c>
      <c r="D87" s="184">
        <v>4</v>
      </c>
      <c r="E87" s="184">
        <v>5</v>
      </c>
      <c r="F87" s="184">
        <v>4</v>
      </c>
      <c r="G87" s="184">
        <v>11</v>
      </c>
      <c r="H87" s="184">
        <v>14</v>
      </c>
      <c r="I87" s="184">
        <v>9</v>
      </c>
      <c r="J87" s="184">
        <v>7</v>
      </c>
      <c r="K87" s="184">
        <v>28</v>
      </c>
    </row>
    <row r="88" spans="1:11" ht="15" customHeight="1">
      <c r="A88" s="256"/>
      <c r="B88" s="44" t="s">
        <v>37</v>
      </c>
      <c r="C88" s="35">
        <v>3.12</v>
      </c>
      <c r="D88" s="184">
        <v>13</v>
      </c>
      <c r="E88" s="184">
        <v>7</v>
      </c>
      <c r="F88" s="184">
        <v>9</v>
      </c>
      <c r="G88" s="184">
        <v>10</v>
      </c>
      <c r="H88" s="184">
        <v>7</v>
      </c>
      <c r="I88" s="184">
        <v>1</v>
      </c>
      <c r="J88" s="184">
        <v>3</v>
      </c>
      <c r="K88" s="184">
        <v>32</v>
      </c>
    </row>
    <row r="89" spans="1:11" ht="15" customHeight="1">
      <c r="A89" s="257"/>
      <c r="B89" s="44" t="s">
        <v>38</v>
      </c>
      <c r="C89" s="35">
        <v>5.647887323943662</v>
      </c>
      <c r="D89" s="184">
        <v>1</v>
      </c>
      <c r="E89" s="184">
        <v>2</v>
      </c>
      <c r="F89" s="184">
        <v>11</v>
      </c>
      <c r="G89" s="184">
        <v>16</v>
      </c>
      <c r="H89" s="184">
        <v>18</v>
      </c>
      <c r="I89" s="184">
        <v>23</v>
      </c>
      <c r="J89" s="184">
        <v>11</v>
      </c>
      <c r="K89" s="3"/>
    </row>
    <row r="90" spans="1:3" ht="12.75">
      <c r="A90" s="28"/>
      <c r="B90" s="15"/>
      <c r="C90" s="20"/>
    </row>
    <row r="91" spans="1:2" ht="12.75">
      <c r="A91" s="28"/>
      <c r="B91" s="5" t="s">
        <v>68</v>
      </c>
    </row>
    <row r="92" ht="12.75">
      <c r="B92" s="5"/>
    </row>
    <row r="93" spans="2:4" ht="15" customHeight="1">
      <c r="B93" s="5"/>
      <c r="C93" s="16" t="s">
        <v>9</v>
      </c>
      <c r="D93" s="16" t="s">
        <v>10</v>
      </c>
    </row>
    <row r="94" spans="2:4" ht="15" customHeight="1">
      <c r="B94" s="3" t="s">
        <v>48</v>
      </c>
      <c r="C94" s="3">
        <v>26</v>
      </c>
      <c r="D94" s="107">
        <f>(C94/C97)</f>
        <v>0.3170731707317073</v>
      </c>
    </row>
    <row r="95" spans="2:4" ht="15" customHeight="1">
      <c r="B95" s="3" t="s">
        <v>40</v>
      </c>
      <c r="C95" s="3">
        <v>54</v>
      </c>
      <c r="D95" s="107">
        <f>(C95/C97)</f>
        <v>0.6585365853658537</v>
      </c>
    </row>
    <row r="96" spans="2:4" ht="15" customHeight="1">
      <c r="B96" s="3" t="s">
        <v>5</v>
      </c>
      <c r="C96" s="3">
        <v>2</v>
      </c>
      <c r="D96" s="107">
        <f>(C96/C97)</f>
        <v>0.024390243902439025</v>
      </c>
    </row>
    <row r="97" spans="2:4" ht="15" customHeight="1">
      <c r="B97" s="6" t="s">
        <v>43</v>
      </c>
      <c r="C97" s="6">
        <f>SUM(C94:C96)</f>
        <v>82</v>
      </c>
      <c r="D97" s="107">
        <f>(C97/C97)</f>
        <v>1</v>
      </c>
    </row>
    <row r="98" spans="2:3" ht="12.75">
      <c r="B98" s="5"/>
      <c r="C98" s="20"/>
    </row>
    <row r="99" ht="12.75">
      <c r="B99" s="5" t="s">
        <v>75</v>
      </c>
    </row>
    <row r="100" ht="12.75">
      <c r="B100" s="5"/>
    </row>
    <row r="101" spans="2:4" ht="15" customHeight="1">
      <c r="B101" s="5"/>
      <c r="C101" s="46" t="s">
        <v>9</v>
      </c>
      <c r="D101" s="46" t="s">
        <v>128</v>
      </c>
    </row>
    <row r="102" spans="2:4" ht="15" customHeight="1">
      <c r="B102" s="9" t="s">
        <v>66</v>
      </c>
      <c r="C102" s="184">
        <v>16</v>
      </c>
      <c r="D102" s="107">
        <f>(C102/82)</f>
        <v>0.1951219512195122</v>
      </c>
    </row>
    <row r="103" spans="2:6" ht="15" customHeight="1">
      <c r="B103" s="9" t="s">
        <v>41</v>
      </c>
      <c r="C103" s="184">
        <v>51</v>
      </c>
      <c r="D103" s="107">
        <f>(C103/82)</f>
        <v>0.6219512195121951</v>
      </c>
      <c r="F103" s="262"/>
    </row>
    <row r="104" spans="2:6" ht="15" customHeight="1">
      <c r="B104" s="9" t="s">
        <v>42</v>
      </c>
      <c r="C104" s="184">
        <v>8</v>
      </c>
      <c r="D104" s="107">
        <f>(C104/82)</f>
        <v>0.0975609756097561</v>
      </c>
      <c r="F104" s="262"/>
    </row>
    <row r="105" spans="2:4" ht="15" customHeight="1">
      <c r="B105" s="9" t="s">
        <v>67</v>
      </c>
      <c r="C105" s="184">
        <v>3</v>
      </c>
      <c r="D105" s="107">
        <f>(C105/82)</f>
        <v>0.036585365853658534</v>
      </c>
    </row>
    <row r="106" spans="2:4" ht="15" customHeight="1">
      <c r="B106" s="9" t="s">
        <v>5</v>
      </c>
      <c r="C106" s="184">
        <v>15</v>
      </c>
      <c r="D106" s="107">
        <f>(C106/82)</f>
        <v>0.18292682926829268</v>
      </c>
    </row>
    <row r="107" spans="2:3" ht="12.75">
      <c r="B107" s="5"/>
      <c r="C107" s="7"/>
    </row>
    <row r="108" ht="12.75">
      <c r="B108" s="147" t="s">
        <v>132</v>
      </c>
    </row>
    <row r="109" ht="12.75">
      <c r="B109" s="147" t="s">
        <v>131</v>
      </c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</sheetData>
  <mergeCells count="6">
    <mergeCell ref="H6:L6"/>
    <mergeCell ref="A85:A89"/>
    <mergeCell ref="B6:B7"/>
    <mergeCell ref="C6:E6"/>
    <mergeCell ref="F6:F7"/>
    <mergeCell ref="D82:J82"/>
  </mergeCells>
  <printOptions/>
  <pageMargins left="0.37" right="0.31" top="0.43" bottom="0.48" header="0" footer="0"/>
  <pageSetup fitToHeight="3" horizontalDpi="600" verticalDpi="600" orientation="landscape" paperSize="9" scale="66" r:id="rId2"/>
  <headerFooter alignWithMargins="0">
    <oddHeader>&amp;R
</oddHeader>
    <oddFooter>&amp;R&amp;A - &amp;P</oddFooter>
  </headerFooter>
  <rowBreaks count="1" manualBreakCount="1">
    <brk id="5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08"/>
  <sheetViews>
    <sheetView workbookViewId="0" topLeftCell="A76">
      <selection activeCell="F109" sqref="F109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149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86" t="s">
        <v>83</v>
      </c>
      <c r="C8" s="72">
        <v>11</v>
      </c>
      <c r="D8" s="72">
        <v>0</v>
      </c>
      <c r="E8" s="104">
        <v>0</v>
      </c>
      <c r="F8" s="123">
        <f>SUM(C8:E8)</f>
        <v>11</v>
      </c>
      <c r="G8" s="20"/>
      <c r="H8" s="59">
        <v>8</v>
      </c>
      <c r="I8" s="59">
        <v>2</v>
      </c>
      <c r="J8" s="59">
        <v>2</v>
      </c>
      <c r="K8" s="59">
        <v>2</v>
      </c>
      <c r="L8" s="59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86" t="s">
        <v>84</v>
      </c>
      <c r="C9" s="72">
        <v>1</v>
      </c>
      <c r="D9" s="72">
        <v>1</v>
      </c>
      <c r="E9" s="104">
        <v>0</v>
      </c>
      <c r="F9" s="123">
        <f>SUM(C9:E9)</f>
        <v>2</v>
      </c>
      <c r="G9" s="20"/>
      <c r="H9" s="59">
        <v>1</v>
      </c>
      <c r="I9" s="59">
        <v>0</v>
      </c>
      <c r="J9" s="59">
        <v>0</v>
      </c>
      <c r="K9" s="59">
        <v>1</v>
      </c>
      <c r="L9" s="59">
        <v>0</v>
      </c>
      <c r="M9" s="18"/>
      <c r="P9" s="18"/>
      <c r="Q9" s="18"/>
      <c r="R9" s="18"/>
      <c r="S9" s="18"/>
      <c r="T9" s="18"/>
    </row>
    <row r="10" spans="1:20" ht="15" customHeight="1">
      <c r="A10" s="41"/>
      <c r="B10" s="186" t="s">
        <v>85</v>
      </c>
      <c r="C10" s="72">
        <v>7</v>
      </c>
      <c r="D10" s="72">
        <v>4</v>
      </c>
      <c r="E10" s="104">
        <v>0</v>
      </c>
      <c r="F10" s="123">
        <f>SUM(C10:E10)</f>
        <v>11</v>
      </c>
      <c r="G10" s="20"/>
      <c r="H10" s="59">
        <v>6</v>
      </c>
      <c r="I10" s="59">
        <v>1</v>
      </c>
      <c r="J10" s="59">
        <v>6</v>
      </c>
      <c r="K10" s="59">
        <v>1</v>
      </c>
      <c r="L10" s="59">
        <v>1</v>
      </c>
      <c r="M10" s="18"/>
      <c r="P10" s="18"/>
      <c r="Q10" s="18"/>
      <c r="R10" s="18"/>
      <c r="S10" s="18"/>
      <c r="T10" s="18"/>
    </row>
    <row r="11" spans="1:20" ht="15" customHeight="1">
      <c r="A11" s="41"/>
      <c r="B11" s="135" t="s">
        <v>5</v>
      </c>
      <c r="C11" s="136">
        <v>3</v>
      </c>
      <c r="D11" s="136">
        <v>2</v>
      </c>
      <c r="E11" s="104">
        <v>0</v>
      </c>
      <c r="F11" s="123">
        <f>SUM(C11:E11)</f>
        <v>5</v>
      </c>
      <c r="G11" s="20"/>
      <c r="H11" s="104">
        <v>0</v>
      </c>
      <c r="I11" s="104">
        <v>1</v>
      </c>
      <c r="J11" s="104">
        <v>1</v>
      </c>
      <c r="K11" s="104">
        <v>3</v>
      </c>
      <c r="L11" s="104">
        <v>0</v>
      </c>
      <c r="M11" s="18"/>
      <c r="P11" s="18"/>
      <c r="Q11" s="18"/>
      <c r="R11" s="18"/>
      <c r="S11" s="18"/>
      <c r="T11" s="18"/>
    </row>
    <row r="12" spans="1:20" ht="15" customHeight="1">
      <c r="A12" s="41"/>
      <c r="B12" s="128" t="s">
        <v>6</v>
      </c>
      <c r="C12" s="129">
        <f>SUM(C8:C11)</f>
        <v>22</v>
      </c>
      <c r="D12" s="129">
        <f>SUM(D8:D11)</f>
        <v>7</v>
      </c>
      <c r="E12" s="129">
        <f>SUM(E8:E11)</f>
        <v>0</v>
      </c>
      <c r="F12" s="129">
        <f>SUM(F8:F11)</f>
        <v>29</v>
      </c>
      <c r="G12" s="94"/>
      <c r="H12" s="129">
        <f>SUM(H8:H11)</f>
        <v>15</v>
      </c>
      <c r="I12" s="129">
        <f>SUM(I8:I11)</f>
        <v>4</v>
      </c>
      <c r="J12" s="129">
        <f>SUM(J8:J11)</f>
        <v>9</v>
      </c>
      <c r="K12" s="129">
        <f>SUM(K8:K11)</f>
        <v>7</v>
      </c>
      <c r="L12" s="129">
        <f>SUM(L8:L11)</f>
        <v>1</v>
      </c>
      <c r="M12" s="15"/>
      <c r="P12" s="18"/>
      <c r="Q12" s="18"/>
      <c r="R12" s="18"/>
      <c r="S12" s="18"/>
      <c r="T12" s="18"/>
    </row>
    <row r="13" spans="5:6" ht="12.75">
      <c r="E13" s="28"/>
      <c r="F13" s="28"/>
    </row>
    <row r="14" spans="8:15" ht="12.75">
      <c r="H14" s="105"/>
      <c r="N14" s="32"/>
      <c r="O14" s="32"/>
    </row>
    <row r="15" spans="2:9" ht="12.75">
      <c r="B15" s="5" t="s">
        <v>71</v>
      </c>
      <c r="H15" s="31" t="s">
        <v>55</v>
      </c>
      <c r="I15" s="32"/>
    </row>
    <row r="16" spans="2:9" ht="12.75">
      <c r="B16" s="5"/>
      <c r="H16" s="32"/>
      <c r="I16" s="32"/>
    </row>
    <row r="17" spans="2:9" ht="15" customHeight="1">
      <c r="B17" s="5"/>
      <c r="C17" s="46" t="s">
        <v>9</v>
      </c>
      <c r="D17" s="46" t="s">
        <v>128</v>
      </c>
      <c r="H17" s="32" t="s">
        <v>49</v>
      </c>
      <c r="I17" s="32" t="s">
        <v>51</v>
      </c>
    </row>
    <row r="18" spans="2:9" ht="15" customHeight="1">
      <c r="B18" s="9" t="s">
        <v>56</v>
      </c>
      <c r="C18" s="187">
        <v>21</v>
      </c>
      <c r="D18" s="107">
        <f>(C18/29)</f>
        <v>0.7241379310344828</v>
      </c>
      <c r="H18" s="32" t="s">
        <v>52</v>
      </c>
      <c r="I18" s="32" t="s">
        <v>53</v>
      </c>
    </row>
    <row r="19" spans="2:9" ht="15" customHeight="1">
      <c r="B19" s="9" t="s">
        <v>11</v>
      </c>
      <c r="C19" s="187">
        <v>9</v>
      </c>
      <c r="D19" s="107">
        <f aca="true" t="shared" si="0" ref="D19:D25">(C19/29)</f>
        <v>0.3103448275862069</v>
      </c>
      <c r="H19" s="32" t="s">
        <v>7</v>
      </c>
      <c r="I19" s="32" t="s">
        <v>54</v>
      </c>
    </row>
    <row r="20" spans="2:4" ht="15" customHeight="1">
      <c r="B20" s="9" t="s">
        <v>12</v>
      </c>
      <c r="C20" s="187">
        <v>6</v>
      </c>
      <c r="D20" s="107">
        <f t="shared" si="0"/>
        <v>0.20689655172413793</v>
      </c>
    </row>
    <row r="21" spans="2:8" ht="15" customHeight="1">
      <c r="B21" s="9" t="s">
        <v>15</v>
      </c>
      <c r="C21" s="187">
        <v>5</v>
      </c>
      <c r="D21" s="107">
        <f t="shared" si="0"/>
        <v>0.1724137931034483</v>
      </c>
      <c r="H21" s="105"/>
    </row>
    <row r="22" spans="2:4" ht="15" customHeight="1">
      <c r="B22" s="9" t="s">
        <v>13</v>
      </c>
      <c r="C22" s="188">
        <v>0</v>
      </c>
      <c r="D22" s="107">
        <f t="shared" si="0"/>
        <v>0</v>
      </c>
    </row>
    <row r="23" spans="2:8" ht="15" customHeight="1">
      <c r="B23" s="9" t="s">
        <v>14</v>
      </c>
      <c r="C23" s="187">
        <v>4</v>
      </c>
      <c r="D23" s="107">
        <f t="shared" si="0"/>
        <v>0.13793103448275862</v>
      </c>
      <c r="H23" s="105"/>
    </row>
    <row r="24" spans="2:4" ht="15" customHeight="1">
      <c r="B24" s="24" t="s">
        <v>8</v>
      </c>
      <c r="C24" s="187">
        <v>2</v>
      </c>
      <c r="D24" s="107">
        <f t="shared" si="0"/>
        <v>0.06896551724137931</v>
      </c>
    </row>
    <row r="25" spans="2:4" ht="15" customHeight="1">
      <c r="B25" s="9" t="s">
        <v>5</v>
      </c>
      <c r="C25" s="188">
        <v>0</v>
      </c>
      <c r="D25" s="107">
        <f t="shared" si="0"/>
        <v>0</v>
      </c>
    </row>
    <row r="26" spans="2:4" ht="12.75">
      <c r="B26" s="105"/>
      <c r="D26" s="113"/>
    </row>
    <row r="27" spans="2:4" ht="12.75">
      <c r="B27" s="5"/>
      <c r="D27" s="113"/>
    </row>
    <row r="28" spans="2:4" ht="12.75">
      <c r="B28" s="5" t="s">
        <v>72</v>
      </c>
      <c r="D28" s="113"/>
    </row>
    <row r="29" spans="2:4" ht="12.75">
      <c r="B29" s="5"/>
      <c r="D29" s="113"/>
    </row>
    <row r="30" spans="2:4" ht="15" customHeight="1">
      <c r="B30" s="5"/>
      <c r="C30" s="46" t="s">
        <v>9</v>
      </c>
      <c r="D30" s="46" t="s">
        <v>128</v>
      </c>
    </row>
    <row r="31" spans="2:4" ht="15" customHeight="1">
      <c r="B31" s="9" t="s">
        <v>57</v>
      </c>
      <c r="C31" s="187">
        <v>9</v>
      </c>
      <c r="D31" s="107">
        <f aca="true" t="shared" si="1" ref="D31:D36">(C31/29)</f>
        <v>0.3103448275862069</v>
      </c>
    </row>
    <row r="32" spans="2:4" ht="15" customHeight="1">
      <c r="B32" s="9" t="s">
        <v>16</v>
      </c>
      <c r="C32" s="187">
        <v>6</v>
      </c>
      <c r="D32" s="107">
        <f t="shared" si="1"/>
        <v>0.20689655172413793</v>
      </c>
    </row>
    <row r="33" spans="2:4" ht="15" customHeight="1">
      <c r="B33" s="9" t="s">
        <v>47</v>
      </c>
      <c r="C33" s="187">
        <v>11</v>
      </c>
      <c r="D33" s="107">
        <f t="shared" si="1"/>
        <v>0.3793103448275862</v>
      </c>
    </row>
    <row r="34" spans="2:4" ht="15" customHeight="1">
      <c r="B34" s="9" t="s">
        <v>17</v>
      </c>
      <c r="C34" s="187">
        <v>1</v>
      </c>
      <c r="D34" s="107">
        <f t="shared" si="1"/>
        <v>0.034482758620689655</v>
      </c>
    </row>
    <row r="35" spans="2:4" ht="15" customHeight="1">
      <c r="B35" s="24" t="s">
        <v>8</v>
      </c>
      <c r="C35" s="187">
        <v>5</v>
      </c>
      <c r="D35" s="107">
        <f t="shared" si="1"/>
        <v>0.1724137931034483</v>
      </c>
    </row>
    <row r="36" spans="2:4" ht="15" customHeight="1">
      <c r="B36" s="9" t="s">
        <v>5</v>
      </c>
      <c r="C36" s="188">
        <v>0</v>
      </c>
      <c r="D36" s="107">
        <f t="shared" si="1"/>
        <v>0</v>
      </c>
    </row>
    <row r="37" spans="2:4" ht="12.75">
      <c r="B37" s="105"/>
      <c r="C37" s="7"/>
      <c r="D37" s="114"/>
    </row>
    <row r="38" ht="12.75">
      <c r="B38" s="5"/>
    </row>
    <row r="39" ht="12.75">
      <c r="B39" s="5" t="s">
        <v>73</v>
      </c>
    </row>
    <row r="40" ht="12.75">
      <c r="B40" s="5"/>
    </row>
    <row r="41" spans="2:4" ht="15" customHeight="1">
      <c r="B41" s="5"/>
      <c r="C41" s="46" t="s">
        <v>9</v>
      </c>
      <c r="D41" s="46" t="s">
        <v>128</v>
      </c>
    </row>
    <row r="42" spans="2:16" ht="15" customHeight="1">
      <c r="B42" s="9" t="s">
        <v>18</v>
      </c>
      <c r="C42" s="187">
        <v>6</v>
      </c>
      <c r="D42" s="107">
        <f aca="true" t="shared" si="2" ref="D42:D51">(C42/29)</f>
        <v>0.20689655172413793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16"/>
    </row>
    <row r="43" spans="2:4" ht="15" customHeight="1">
      <c r="B43" s="9" t="s">
        <v>19</v>
      </c>
      <c r="C43" s="187">
        <v>11</v>
      </c>
      <c r="D43" s="107">
        <f t="shared" si="2"/>
        <v>0.3793103448275862</v>
      </c>
    </row>
    <row r="44" spans="2:4" ht="15" customHeight="1">
      <c r="B44" s="9" t="s">
        <v>20</v>
      </c>
      <c r="C44" s="187">
        <v>6</v>
      </c>
      <c r="D44" s="107">
        <f t="shared" si="2"/>
        <v>0.20689655172413793</v>
      </c>
    </row>
    <row r="45" spans="2:4" ht="15" customHeight="1">
      <c r="B45" s="9" t="s">
        <v>21</v>
      </c>
      <c r="C45" s="187">
        <v>5</v>
      </c>
      <c r="D45" s="107">
        <f t="shared" si="2"/>
        <v>0.1724137931034483</v>
      </c>
    </row>
    <row r="46" spans="2:4" ht="15" customHeight="1">
      <c r="B46" s="9" t="s">
        <v>58</v>
      </c>
      <c r="C46" s="187">
        <v>8</v>
      </c>
      <c r="D46" s="107">
        <f t="shared" si="2"/>
        <v>0.27586206896551724</v>
      </c>
    </row>
    <row r="47" spans="2:4" ht="15" customHeight="1">
      <c r="B47" s="9" t="s">
        <v>22</v>
      </c>
      <c r="C47" s="187">
        <v>3</v>
      </c>
      <c r="D47" s="107">
        <f t="shared" si="2"/>
        <v>0.10344827586206896</v>
      </c>
    </row>
    <row r="48" spans="2:4" ht="15" customHeight="1">
      <c r="B48" s="9" t="s">
        <v>59</v>
      </c>
      <c r="C48" s="188">
        <v>0</v>
      </c>
      <c r="D48" s="107">
        <f t="shared" si="2"/>
        <v>0</v>
      </c>
    </row>
    <row r="49" spans="2:4" ht="15" customHeight="1">
      <c r="B49" s="9" t="s">
        <v>23</v>
      </c>
      <c r="C49" s="187">
        <v>2</v>
      </c>
      <c r="D49" s="107">
        <f t="shared" si="2"/>
        <v>0.06896551724137931</v>
      </c>
    </row>
    <row r="50" spans="2:4" ht="15" customHeight="1">
      <c r="B50" s="9" t="s">
        <v>8</v>
      </c>
      <c r="C50" s="188">
        <v>0</v>
      </c>
      <c r="D50" s="107">
        <f t="shared" si="2"/>
        <v>0</v>
      </c>
    </row>
    <row r="51" spans="2:4" ht="15" customHeight="1">
      <c r="B51" s="9" t="s">
        <v>5</v>
      </c>
      <c r="C51" s="187">
        <v>2</v>
      </c>
      <c r="D51" s="107">
        <f t="shared" si="2"/>
        <v>0.06896551724137931</v>
      </c>
    </row>
    <row r="52" spans="2:4" ht="12.75">
      <c r="B52" s="28"/>
      <c r="C52" s="28"/>
      <c r="D52" s="117"/>
    </row>
    <row r="53" spans="2:4" ht="12.75">
      <c r="B53" s="147" t="s">
        <v>132</v>
      </c>
      <c r="C53" s="28"/>
      <c r="D53" s="117"/>
    </row>
    <row r="54" spans="2:4" ht="12.75">
      <c r="B54" s="147" t="s">
        <v>131</v>
      </c>
      <c r="C54" s="28"/>
      <c r="D54" s="117"/>
    </row>
    <row r="55" ht="12.75">
      <c r="B55" s="5"/>
    </row>
    <row r="56" ht="12.75">
      <c r="B56" s="5" t="s">
        <v>74</v>
      </c>
    </row>
    <row r="57" ht="12.75">
      <c r="B57" s="5"/>
    </row>
    <row r="58" spans="2:4" ht="14.25" customHeight="1">
      <c r="B58" s="5"/>
      <c r="C58" s="46" t="s">
        <v>9</v>
      </c>
      <c r="D58" s="46" t="s">
        <v>128</v>
      </c>
    </row>
    <row r="59" spans="2:4" ht="14.25" customHeight="1">
      <c r="B59" s="9" t="s">
        <v>24</v>
      </c>
      <c r="C59" s="188">
        <v>0</v>
      </c>
      <c r="D59" s="107">
        <f aca="true" t="shared" si="3" ref="D59:D69">(C59/29)</f>
        <v>0</v>
      </c>
    </row>
    <row r="60" spans="2:4" ht="14.25" customHeight="1">
      <c r="B60" s="9" t="s">
        <v>60</v>
      </c>
      <c r="C60" s="187">
        <v>2</v>
      </c>
      <c r="D60" s="107">
        <f t="shared" si="3"/>
        <v>0.06896551724137931</v>
      </c>
    </row>
    <row r="61" spans="2:4" ht="14.25" customHeight="1">
      <c r="B61" s="9" t="s">
        <v>61</v>
      </c>
      <c r="C61" s="187">
        <v>23</v>
      </c>
      <c r="D61" s="107">
        <f t="shared" si="3"/>
        <v>0.7931034482758621</v>
      </c>
    </row>
    <row r="62" spans="2:4" ht="14.25" customHeight="1">
      <c r="B62" s="9" t="s">
        <v>25</v>
      </c>
      <c r="C62" s="187">
        <v>3</v>
      </c>
      <c r="D62" s="107">
        <f t="shared" si="3"/>
        <v>0.10344827586206896</v>
      </c>
    </row>
    <row r="63" spans="2:4" ht="14.25" customHeight="1">
      <c r="B63" s="9" t="s">
        <v>62</v>
      </c>
      <c r="C63" s="188">
        <v>0</v>
      </c>
      <c r="D63" s="107">
        <f t="shared" si="3"/>
        <v>0</v>
      </c>
    </row>
    <row r="64" spans="2:4" ht="14.25" customHeight="1">
      <c r="B64" s="9" t="s">
        <v>26</v>
      </c>
      <c r="C64" s="187">
        <v>3</v>
      </c>
      <c r="D64" s="107">
        <f t="shared" si="3"/>
        <v>0.10344827586206896</v>
      </c>
    </row>
    <row r="65" spans="2:4" ht="14.25" customHeight="1">
      <c r="B65" s="9" t="s">
        <v>27</v>
      </c>
      <c r="C65" s="188">
        <v>0</v>
      </c>
      <c r="D65" s="107">
        <f t="shared" si="3"/>
        <v>0</v>
      </c>
    </row>
    <row r="66" spans="2:4" ht="14.25" customHeight="1">
      <c r="B66" s="9" t="s">
        <v>64</v>
      </c>
      <c r="C66" s="187">
        <v>5</v>
      </c>
      <c r="D66" s="107">
        <f t="shared" si="3"/>
        <v>0.1724137931034483</v>
      </c>
    </row>
    <row r="67" spans="2:4" ht="14.25" customHeight="1">
      <c r="B67" s="9" t="s">
        <v>28</v>
      </c>
      <c r="C67" s="188">
        <v>0</v>
      </c>
      <c r="D67" s="107">
        <f t="shared" si="3"/>
        <v>0</v>
      </c>
    </row>
    <row r="68" spans="2:4" ht="14.25" customHeight="1">
      <c r="B68" s="24" t="s">
        <v>8</v>
      </c>
      <c r="C68" s="187">
        <v>3</v>
      </c>
      <c r="D68" s="107">
        <f t="shared" si="3"/>
        <v>0.10344827586206896</v>
      </c>
    </row>
    <row r="69" spans="2:4" ht="14.25" customHeight="1">
      <c r="B69" s="9" t="s">
        <v>5</v>
      </c>
      <c r="C69" s="138">
        <v>0</v>
      </c>
      <c r="D69" s="107">
        <f t="shared" si="3"/>
        <v>0</v>
      </c>
    </row>
    <row r="70" spans="2:3" ht="12.75">
      <c r="B70" s="5"/>
      <c r="C70" s="20"/>
    </row>
    <row r="71" spans="2:4" ht="12.75">
      <c r="B71" s="5"/>
      <c r="C71" s="17"/>
      <c r="D71" s="113"/>
    </row>
    <row r="72" spans="2:4" ht="14.25" customHeight="1">
      <c r="B72" s="6" t="s">
        <v>130</v>
      </c>
      <c r="C72" s="46" t="s">
        <v>9</v>
      </c>
      <c r="D72" s="119" t="s">
        <v>10</v>
      </c>
    </row>
    <row r="73" spans="2:4" ht="14.25" customHeight="1">
      <c r="B73" s="9" t="s">
        <v>29</v>
      </c>
      <c r="C73" s="187">
        <v>2</v>
      </c>
      <c r="D73" s="107">
        <f>(C73/C80)</f>
        <v>0.4</v>
      </c>
    </row>
    <row r="74" spans="2:4" ht="14.25" customHeight="1">
      <c r="B74" s="9" t="s">
        <v>63</v>
      </c>
      <c r="C74" s="187">
        <v>2</v>
      </c>
      <c r="D74" s="107">
        <f>(C74/C80)</f>
        <v>0.4</v>
      </c>
    </row>
    <row r="75" spans="2:4" ht="14.25" customHeight="1">
      <c r="B75" s="9" t="s">
        <v>30</v>
      </c>
      <c r="C75" s="188">
        <v>0</v>
      </c>
      <c r="D75" s="107">
        <f>(C75/C80)</f>
        <v>0</v>
      </c>
    </row>
    <row r="76" spans="2:4" ht="14.25" customHeight="1">
      <c r="B76" s="9" t="s">
        <v>31</v>
      </c>
      <c r="C76" s="188">
        <v>0</v>
      </c>
      <c r="D76" s="107">
        <f>(C76/C80)</f>
        <v>0</v>
      </c>
    </row>
    <row r="77" spans="2:4" ht="14.25" customHeight="1">
      <c r="B77" s="9" t="s">
        <v>32</v>
      </c>
      <c r="C77" s="188">
        <v>0</v>
      </c>
      <c r="D77" s="107">
        <f>(C77/C80)</f>
        <v>0</v>
      </c>
    </row>
    <row r="78" spans="2:4" ht="14.25" customHeight="1">
      <c r="B78" s="9" t="s">
        <v>33</v>
      </c>
      <c r="C78" s="187">
        <v>1</v>
      </c>
      <c r="D78" s="107">
        <f>(C78/C80)</f>
        <v>0.2</v>
      </c>
    </row>
    <row r="79" spans="2:4" ht="14.25" customHeight="1">
      <c r="B79" s="9" t="s">
        <v>5</v>
      </c>
      <c r="C79" s="188">
        <v>0</v>
      </c>
      <c r="D79" s="107">
        <f>(C79/C80)</f>
        <v>0</v>
      </c>
    </row>
    <row r="80" spans="2:4" ht="14.25" customHeight="1">
      <c r="B80" s="43" t="s">
        <v>43</v>
      </c>
      <c r="C80" s="189">
        <f>SUM(C73:C79)</f>
        <v>5</v>
      </c>
      <c r="D80" s="107">
        <f>(C80/C80)</f>
        <v>1</v>
      </c>
    </row>
    <row r="81" ht="12.75">
      <c r="B81" s="5"/>
    </row>
    <row r="82" ht="12.75">
      <c r="B82" s="5"/>
    </row>
    <row r="83" ht="12.75">
      <c r="B83" s="5" t="s">
        <v>65</v>
      </c>
    </row>
    <row r="84" ht="12.75">
      <c r="B84" s="5"/>
    </row>
    <row r="85" spans="2:10" ht="12.75">
      <c r="B85" s="5"/>
      <c r="D85" s="260" t="s">
        <v>160</v>
      </c>
      <c r="E85" s="260"/>
      <c r="F85" s="260"/>
      <c r="G85" s="260"/>
      <c r="H85" s="260"/>
      <c r="I85" s="260"/>
      <c r="J85" s="260"/>
    </row>
    <row r="86" spans="1:11" ht="14.25" customHeight="1">
      <c r="A86" s="5"/>
      <c r="C86" s="16" t="s">
        <v>44</v>
      </c>
      <c r="D86" s="16">
        <v>1</v>
      </c>
      <c r="E86" s="16">
        <v>2</v>
      </c>
      <c r="F86" s="16">
        <v>3</v>
      </c>
      <c r="G86" s="16">
        <v>4</v>
      </c>
      <c r="H86" s="16">
        <v>5</v>
      </c>
      <c r="I86" s="16">
        <v>6</v>
      </c>
      <c r="J86" s="16">
        <v>7</v>
      </c>
      <c r="K86" s="16" t="s">
        <v>45</v>
      </c>
    </row>
    <row r="87" spans="1:9" ht="7.5" customHeight="1">
      <c r="A87" s="27"/>
      <c r="B87" s="57"/>
      <c r="C87" s="122"/>
      <c r="I87" s="18"/>
    </row>
    <row r="88" spans="1:11" ht="14.25" customHeight="1">
      <c r="A88" s="255"/>
      <c r="B88" s="44" t="s">
        <v>34</v>
      </c>
      <c r="C88" s="35">
        <v>4.333333333333333</v>
      </c>
      <c r="D88" s="187">
        <v>0</v>
      </c>
      <c r="E88" s="187">
        <v>2</v>
      </c>
      <c r="F88" s="187">
        <v>6</v>
      </c>
      <c r="G88" s="187">
        <v>5</v>
      </c>
      <c r="H88" s="187">
        <v>6</v>
      </c>
      <c r="I88" s="187">
        <v>3</v>
      </c>
      <c r="J88" s="187">
        <v>2</v>
      </c>
      <c r="K88" s="187">
        <v>5</v>
      </c>
    </row>
    <row r="89" spans="1:11" ht="14.25" customHeight="1">
      <c r="A89" s="256"/>
      <c r="B89" s="44" t="s">
        <v>35</v>
      </c>
      <c r="C89" s="35">
        <v>3.714285714285714</v>
      </c>
      <c r="D89" s="187">
        <v>2</v>
      </c>
      <c r="E89" s="187">
        <v>4</v>
      </c>
      <c r="F89" s="187">
        <v>2</v>
      </c>
      <c r="G89" s="187">
        <v>5</v>
      </c>
      <c r="H89" s="187">
        <v>6</v>
      </c>
      <c r="I89" s="187">
        <v>2</v>
      </c>
      <c r="J89" s="187">
        <v>0</v>
      </c>
      <c r="K89" s="187">
        <v>8</v>
      </c>
    </row>
    <row r="90" spans="1:11" ht="14.25" customHeight="1">
      <c r="A90" s="256"/>
      <c r="B90" s="44" t="s">
        <v>36</v>
      </c>
      <c r="C90" s="35">
        <v>3.857142857142857</v>
      </c>
      <c r="D90" s="187">
        <v>2</v>
      </c>
      <c r="E90" s="187">
        <v>3</v>
      </c>
      <c r="F90" s="187">
        <v>5</v>
      </c>
      <c r="G90" s="187">
        <v>3</v>
      </c>
      <c r="H90" s="187">
        <v>4</v>
      </c>
      <c r="I90" s="187">
        <v>2</v>
      </c>
      <c r="J90" s="187">
        <v>2</v>
      </c>
      <c r="K90" s="187">
        <v>8</v>
      </c>
    </row>
    <row r="91" spans="1:11" ht="14.25" customHeight="1">
      <c r="A91" s="256"/>
      <c r="B91" s="44" t="s">
        <v>37</v>
      </c>
      <c r="C91" s="35">
        <v>3.63157894736842</v>
      </c>
      <c r="D91" s="187">
        <v>2</v>
      </c>
      <c r="E91" s="187">
        <v>3</v>
      </c>
      <c r="F91" s="187">
        <v>6</v>
      </c>
      <c r="G91" s="187">
        <v>2</v>
      </c>
      <c r="H91" s="187">
        <v>1</v>
      </c>
      <c r="I91" s="187">
        <v>5</v>
      </c>
      <c r="J91" s="3">
        <v>0</v>
      </c>
      <c r="K91" s="3">
        <v>10</v>
      </c>
    </row>
    <row r="92" spans="1:11" ht="14.25" customHeight="1">
      <c r="A92" s="257"/>
      <c r="B92" s="44" t="s">
        <v>38</v>
      </c>
      <c r="C92" s="35">
        <v>5.208333333333333</v>
      </c>
      <c r="D92" s="3">
        <v>0</v>
      </c>
      <c r="E92" s="187">
        <v>1</v>
      </c>
      <c r="F92" s="187">
        <v>1</v>
      </c>
      <c r="G92" s="187">
        <v>4</v>
      </c>
      <c r="H92" s="187">
        <v>6</v>
      </c>
      <c r="I92" s="187">
        <v>10</v>
      </c>
      <c r="J92" s="187">
        <v>2</v>
      </c>
      <c r="K92" s="187">
        <v>5</v>
      </c>
    </row>
    <row r="93" spans="1:3" ht="12.75">
      <c r="A93" s="28"/>
      <c r="B93" s="15"/>
      <c r="C93" s="20"/>
    </row>
    <row r="94" spans="1:2" ht="12.75">
      <c r="A94" s="28"/>
      <c r="B94" s="5" t="s">
        <v>68</v>
      </c>
    </row>
    <row r="95" ht="12.75">
      <c r="B95" s="5"/>
    </row>
    <row r="96" spans="2:4" ht="14.25" customHeight="1">
      <c r="B96" s="5"/>
      <c r="C96" s="16" t="s">
        <v>9</v>
      </c>
      <c r="D96" s="16" t="s">
        <v>10</v>
      </c>
    </row>
    <row r="97" spans="2:4" ht="14.25" customHeight="1">
      <c r="B97" s="3" t="s">
        <v>48</v>
      </c>
      <c r="C97" s="3">
        <v>11</v>
      </c>
      <c r="D97" s="107">
        <f>(C97/C100)</f>
        <v>0.3793103448275862</v>
      </c>
    </row>
    <row r="98" spans="2:4" ht="14.25" customHeight="1">
      <c r="B98" s="3" t="s">
        <v>40</v>
      </c>
      <c r="C98" s="3">
        <v>15</v>
      </c>
      <c r="D98" s="107">
        <f>(C98/C100)</f>
        <v>0.5172413793103449</v>
      </c>
    </row>
    <row r="99" spans="2:4" ht="14.25" customHeight="1">
      <c r="B99" s="3" t="s">
        <v>5</v>
      </c>
      <c r="C99" s="3">
        <v>3</v>
      </c>
      <c r="D99" s="107">
        <f>(C99/C100)</f>
        <v>0.10344827586206896</v>
      </c>
    </row>
    <row r="100" spans="2:4" ht="14.25" customHeight="1">
      <c r="B100" s="6" t="s">
        <v>43</v>
      </c>
      <c r="C100" s="6">
        <f>SUM(C97:C99)</f>
        <v>29</v>
      </c>
      <c r="D100" s="107">
        <f>(C100/C100)</f>
        <v>1</v>
      </c>
    </row>
    <row r="101" spans="2:3" ht="12.75">
      <c r="B101" s="5"/>
      <c r="C101" s="20"/>
    </row>
    <row r="102" ht="12.75">
      <c r="B102" s="5" t="s">
        <v>75</v>
      </c>
    </row>
    <row r="103" ht="12.75">
      <c r="B103" s="5"/>
    </row>
    <row r="104" spans="2:4" ht="14.25" customHeight="1">
      <c r="B104" s="5"/>
      <c r="C104" s="46" t="s">
        <v>9</v>
      </c>
      <c r="D104" s="46" t="s">
        <v>128</v>
      </c>
    </row>
    <row r="105" spans="2:4" ht="14.25" customHeight="1">
      <c r="B105" s="9" t="s">
        <v>66</v>
      </c>
      <c r="C105" s="187">
        <v>4</v>
      </c>
      <c r="D105" s="107">
        <f>(C105/29)</f>
        <v>0.13793103448275862</v>
      </c>
    </row>
    <row r="106" spans="2:4" ht="14.25" customHeight="1">
      <c r="B106" s="9" t="s">
        <v>41</v>
      </c>
      <c r="C106" s="187">
        <v>15</v>
      </c>
      <c r="D106" s="107">
        <f>(C106/29)</f>
        <v>0.5172413793103449</v>
      </c>
    </row>
    <row r="107" spans="2:4" ht="14.25" customHeight="1">
      <c r="B107" s="9" t="s">
        <v>42</v>
      </c>
      <c r="C107" s="187">
        <v>2</v>
      </c>
      <c r="D107" s="107">
        <f>(C107/29)</f>
        <v>0.06896551724137931</v>
      </c>
    </row>
    <row r="108" spans="2:6" ht="14.25" customHeight="1">
      <c r="B108" s="9" t="s">
        <v>67</v>
      </c>
      <c r="C108" s="187">
        <v>3</v>
      </c>
      <c r="D108" s="107">
        <f>(C108/29)</f>
        <v>0.10344827586206896</v>
      </c>
      <c r="F108" s="262"/>
    </row>
    <row r="109" spans="2:4" ht="14.25" customHeight="1">
      <c r="B109" s="9" t="s">
        <v>5</v>
      </c>
      <c r="C109" s="187">
        <v>11</v>
      </c>
      <c r="D109" s="107">
        <f>(C109/29)</f>
        <v>0.3793103448275862</v>
      </c>
    </row>
    <row r="110" spans="2:3" ht="6.75" customHeight="1">
      <c r="B110" s="5"/>
      <c r="C110" s="7"/>
    </row>
    <row r="111" ht="12.75">
      <c r="B111" s="147" t="s">
        <v>132</v>
      </c>
    </row>
    <row r="112" ht="12.75">
      <c r="B112" s="147" t="s">
        <v>131</v>
      </c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</sheetData>
  <mergeCells count="6">
    <mergeCell ref="H6:L6"/>
    <mergeCell ref="A88:A92"/>
    <mergeCell ref="B6:B7"/>
    <mergeCell ref="C6:E6"/>
    <mergeCell ref="F6:F7"/>
    <mergeCell ref="D85:J85"/>
  </mergeCells>
  <printOptions/>
  <pageMargins left="0.37" right="0.31" top="0.43" bottom="0.48" header="0" footer="0"/>
  <pageSetup fitToHeight="3" horizontalDpi="600" verticalDpi="600" orientation="landscape" paperSize="9" scale="69" r:id="rId2"/>
  <headerFooter alignWithMargins="0">
    <oddHeader>&amp;R
</oddHeader>
    <oddFooter>&amp;R&amp;A - &amp;P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1">
      <selection activeCell="D83" sqref="D83:J83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134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2.75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26" t="s">
        <v>78</v>
      </c>
      <c r="C8" s="40">
        <v>3</v>
      </c>
      <c r="D8" s="40">
        <v>6</v>
      </c>
      <c r="E8" s="104">
        <v>0</v>
      </c>
      <c r="F8" s="123">
        <f>SUM(C8:E8)</f>
        <v>9</v>
      </c>
      <c r="G8" s="20"/>
      <c r="H8" s="104">
        <v>3</v>
      </c>
      <c r="I8" s="104">
        <v>1</v>
      </c>
      <c r="J8" s="104">
        <v>0</v>
      </c>
      <c r="K8" s="104">
        <v>5</v>
      </c>
      <c r="L8" s="104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26" t="s">
        <v>101</v>
      </c>
      <c r="C9" s="40">
        <v>16</v>
      </c>
      <c r="D9" s="40">
        <v>19</v>
      </c>
      <c r="E9" s="104">
        <v>0</v>
      </c>
      <c r="F9" s="123">
        <f>SUM(C9:E9)</f>
        <v>35</v>
      </c>
      <c r="G9" s="20"/>
      <c r="H9" s="104">
        <v>14</v>
      </c>
      <c r="I9" s="104">
        <v>20</v>
      </c>
      <c r="J9" s="104">
        <v>0</v>
      </c>
      <c r="K9" s="104">
        <v>1</v>
      </c>
      <c r="L9" s="104">
        <v>0</v>
      </c>
      <c r="M9" s="18"/>
      <c r="P9" s="18"/>
      <c r="Q9" s="18"/>
      <c r="R9" s="18"/>
      <c r="S9" s="18"/>
      <c r="T9" s="18"/>
    </row>
    <row r="10" spans="1:20" ht="15" customHeight="1">
      <c r="A10" s="41"/>
      <c r="B10" s="127" t="s">
        <v>5</v>
      </c>
      <c r="C10" s="40">
        <v>0</v>
      </c>
      <c r="D10" s="40">
        <v>2</v>
      </c>
      <c r="E10" s="104">
        <v>0</v>
      </c>
      <c r="F10" s="123">
        <f>SUM(C10:E10)</f>
        <v>2</v>
      </c>
      <c r="G10" s="20"/>
      <c r="H10" s="104">
        <v>1</v>
      </c>
      <c r="I10" s="104">
        <v>0</v>
      </c>
      <c r="J10" s="104">
        <v>1</v>
      </c>
      <c r="K10" s="104">
        <v>0</v>
      </c>
      <c r="L10" s="104">
        <v>0</v>
      </c>
      <c r="M10" s="18"/>
      <c r="P10" s="18"/>
      <c r="Q10" s="18"/>
      <c r="R10" s="18"/>
      <c r="S10" s="18"/>
      <c r="T10" s="18"/>
    </row>
    <row r="11" spans="1:20" ht="15" customHeight="1">
      <c r="A11" s="41"/>
      <c r="B11" s="128" t="s">
        <v>6</v>
      </c>
      <c r="C11" s="129">
        <f>SUM(C8:C10)</f>
        <v>19</v>
      </c>
      <c r="D11" s="129">
        <f>SUM(D8:D10)</f>
        <v>27</v>
      </c>
      <c r="E11" s="130">
        <f>SUM(E8:E10)</f>
        <v>0</v>
      </c>
      <c r="F11" s="129">
        <f>SUM(F8:F10)</f>
        <v>46</v>
      </c>
      <c r="G11" s="94"/>
      <c r="H11" s="130">
        <f>SUM(H8:H10)</f>
        <v>18</v>
      </c>
      <c r="I11" s="130">
        <f>SUM(I8:I10)</f>
        <v>21</v>
      </c>
      <c r="J11" s="130">
        <f>SUM(J8:J10)</f>
        <v>1</v>
      </c>
      <c r="K11" s="130">
        <f>SUM(K8:K10)</f>
        <v>6</v>
      </c>
      <c r="L11" s="130">
        <f>SUM(L8:L10)</f>
        <v>0</v>
      </c>
      <c r="M11" s="17"/>
      <c r="P11" s="18"/>
      <c r="Q11" s="18"/>
      <c r="R11" s="18"/>
      <c r="S11" s="18"/>
      <c r="T11" s="18"/>
    </row>
    <row r="12" spans="5:6" ht="12.75">
      <c r="E12" s="28"/>
      <c r="F12" s="28"/>
    </row>
    <row r="13" spans="8:15" ht="12.75">
      <c r="H13" s="105"/>
      <c r="N13" s="32"/>
      <c r="O13" s="32"/>
    </row>
    <row r="14" spans="2:9" ht="12.75">
      <c r="B14" s="5" t="s">
        <v>71</v>
      </c>
      <c r="H14" s="31" t="s">
        <v>55</v>
      </c>
      <c r="I14" s="32"/>
    </row>
    <row r="15" spans="2:9" ht="12.75">
      <c r="B15" s="5"/>
      <c r="H15" s="32"/>
      <c r="I15" s="32"/>
    </row>
    <row r="16" spans="2:9" ht="15" customHeight="1">
      <c r="B16" s="5"/>
      <c r="C16" s="46" t="s">
        <v>9</v>
      </c>
      <c r="D16" s="46" t="s">
        <v>128</v>
      </c>
      <c r="H16" s="32" t="s">
        <v>49</v>
      </c>
      <c r="I16" s="32" t="s">
        <v>51</v>
      </c>
    </row>
    <row r="17" spans="2:9" ht="15" customHeight="1">
      <c r="B17" s="9" t="s">
        <v>56</v>
      </c>
      <c r="C17" s="106">
        <v>42</v>
      </c>
      <c r="D17" s="107">
        <f>(C17/46)</f>
        <v>0.9130434782608695</v>
      </c>
      <c r="H17" s="32" t="s">
        <v>52</v>
      </c>
      <c r="I17" s="32" t="s">
        <v>53</v>
      </c>
    </row>
    <row r="18" spans="2:9" ht="15" customHeight="1">
      <c r="B18" s="9" t="s">
        <v>11</v>
      </c>
      <c r="C18" s="106">
        <v>18</v>
      </c>
      <c r="D18" s="107">
        <f aca="true" t="shared" si="0" ref="D18:D24">(C18/46)</f>
        <v>0.391304347826087</v>
      </c>
      <c r="H18" s="32" t="s">
        <v>7</v>
      </c>
      <c r="I18" s="32" t="s">
        <v>54</v>
      </c>
    </row>
    <row r="19" spans="2:4" ht="15" customHeight="1">
      <c r="B19" s="9" t="s">
        <v>12</v>
      </c>
      <c r="C19" s="106">
        <v>7</v>
      </c>
      <c r="D19" s="107">
        <f t="shared" si="0"/>
        <v>0.15217391304347827</v>
      </c>
    </row>
    <row r="20" spans="2:8" ht="15" customHeight="1">
      <c r="B20" s="9" t="s">
        <v>15</v>
      </c>
      <c r="C20" s="108">
        <v>0</v>
      </c>
      <c r="D20" s="107">
        <f t="shared" si="0"/>
        <v>0</v>
      </c>
      <c r="H20" s="105"/>
    </row>
    <row r="21" spans="2:11" ht="15" customHeight="1">
      <c r="B21" s="9" t="s">
        <v>13</v>
      </c>
      <c r="C21" s="106">
        <v>5</v>
      </c>
      <c r="D21" s="107">
        <f t="shared" si="0"/>
        <v>0.10869565217391304</v>
      </c>
      <c r="F21" s="109"/>
      <c r="G21" s="109"/>
      <c r="H21" s="109"/>
      <c r="I21" s="109"/>
      <c r="J21" s="109"/>
      <c r="K21" s="258"/>
    </row>
    <row r="22" spans="2:11" ht="15" customHeight="1">
      <c r="B22" s="9" t="s">
        <v>14</v>
      </c>
      <c r="C22" s="106">
        <v>1</v>
      </c>
      <c r="D22" s="107">
        <f t="shared" si="0"/>
        <v>0.021739130434782608</v>
      </c>
      <c r="F22" s="109"/>
      <c r="G22" s="109"/>
      <c r="H22" s="110"/>
      <c r="I22" s="110"/>
      <c r="J22" s="110"/>
      <c r="K22" s="258"/>
    </row>
    <row r="23" spans="2:11" ht="15" customHeight="1">
      <c r="B23" s="24" t="s">
        <v>8</v>
      </c>
      <c r="C23" s="106">
        <v>1</v>
      </c>
      <c r="D23" s="107">
        <f t="shared" si="0"/>
        <v>0.021739130434782608</v>
      </c>
      <c r="F23" s="109"/>
      <c r="G23" s="111"/>
      <c r="H23" s="112"/>
      <c r="I23" s="112"/>
      <c r="J23" s="112"/>
      <c r="K23" s="112"/>
    </row>
    <row r="24" spans="2:11" ht="15" customHeight="1">
      <c r="B24" s="9" t="s">
        <v>5</v>
      </c>
      <c r="C24" s="108">
        <v>0</v>
      </c>
      <c r="D24" s="107">
        <f t="shared" si="0"/>
        <v>0</v>
      </c>
      <c r="F24" s="109"/>
      <c r="G24" s="111"/>
      <c r="H24" s="112"/>
      <c r="I24" s="112"/>
      <c r="J24" s="112"/>
      <c r="K24" s="112"/>
    </row>
    <row r="25" spans="2:11" ht="12.75">
      <c r="B25" s="105"/>
      <c r="D25" s="113"/>
      <c r="F25" s="259"/>
      <c r="G25" s="259"/>
      <c r="H25" s="112"/>
      <c r="I25" s="112"/>
      <c r="J25" s="112"/>
      <c r="K25" s="112"/>
    </row>
    <row r="26" spans="2:4" ht="12.75">
      <c r="B26" s="5"/>
      <c r="D26" s="113"/>
    </row>
    <row r="27" spans="2:4" ht="12.75">
      <c r="B27" s="5" t="s">
        <v>72</v>
      </c>
      <c r="D27" s="113"/>
    </row>
    <row r="28" spans="2:4" ht="12.75">
      <c r="B28" s="5"/>
      <c r="D28" s="113"/>
    </row>
    <row r="29" spans="2:4" ht="15" customHeight="1">
      <c r="B29" s="5"/>
      <c r="C29" s="16" t="s">
        <v>9</v>
      </c>
      <c r="D29" s="16" t="s">
        <v>128</v>
      </c>
    </row>
    <row r="30" spans="2:4" ht="15" customHeight="1">
      <c r="B30" s="9" t="s">
        <v>57</v>
      </c>
      <c r="C30" s="106">
        <v>10</v>
      </c>
      <c r="D30" s="107">
        <f aca="true" t="shared" si="1" ref="D30:D35">(C30/46)</f>
        <v>0.21739130434782608</v>
      </c>
    </row>
    <row r="31" spans="2:4" ht="15" customHeight="1">
      <c r="B31" s="9" t="s">
        <v>16</v>
      </c>
      <c r="C31" s="106">
        <v>8</v>
      </c>
      <c r="D31" s="107">
        <f t="shared" si="1"/>
        <v>0.17391304347826086</v>
      </c>
    </row>
    <row r="32" spans="2:4" ht="15" customHeight="1">
      <c r="B32" s="9" t="s">
        <v>47</v>
      </c>
      <c r="C32" s="106">
        <v>21</v>
      </c>
      <c r="D32" s="107">
        <f t="shared" si="1"/>
        <v>0.45652173913043476</v>
      </c>
    </row>
    <row r="33" spans="2:4" ht="15" customHeight="1">
      <c r="B33" s="9" t="s">
        <v>17</v>
      </c>
      <c r="C33" s="106">
        <v>3</v>
      </c>
      <c r="D33" s="107">
        <f t="shared" si="1"/>
        <v>0.06521739130434782</v>
      </c>
    </row>
    <row r="34" spans="2:4" ht="15" customHeight="1">
      <c r="B34" s="24" t="s">
        <v>8</v>
      </c>
      <c r="C34" s="106">
        <v>6</v>
      </c>
      <c r="D34" s="107">
        <f t="shared" si="1"/>
        <v>0.13043478260869565</v>
      </c>
    </row>
    <row r="35" spans="2:4" ht="15" customHeight="1">
      <c r="B35" s="9" t="s">
        <v>5</v>
      </c>
      <c r="C35" s="108">
        <v>0</v>
      </c>
      <c r="D35" s="107">
        <f t="shared" si="1"/>
        <v>0</v>
      </c>
    </row>
    <row r="36" spans="2:4" ht="12.75">
      <c r="B36" s="105"/>
      <c r="C36" s="7"/>
      <c r="D36" s="114"/>
    </row>
    <row r="37" ht="12.75">
      <c r="B37" s="5"/>
    </row>
    <row r="38" ht="12.75">
      <c r="B38" s="5" t="s">
        <v>73</v>
      </c>
    </row>
    <row r="39" ht="12.75">
      <c r="B39" s="5"/>
    </row>
    <row r="40" spans="2:4" ht="15" customHeight="1">
      <c r="B40" s="5"/>
      <c r="C40" s="16" t="s">
        <v>9</v>
      </c>
      <c r="D40" s="16" t="s">
        <v>128</v>
      </c>
    </row>
    <row r="41" spans="2:16" ht="15" customHeight="1">
      <c r="B41" s="9" t="s">
        <v>18</v>
      </c>
      <c r="C41" s="106">
        <v>3</v>
      </c>
      <c r="D41" s="107">
        <f aca="true" t="shared" si="2" ref="D41:D50">(C41/46)</f>
        <v>0.06521739130434782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16"/>
    </row>
    <row r="42" spans="2:4" ht="15" customHeight="1">
      <c r="B42" s="9" t="s">
        <v>19</v>
      </c>
      <c r="C42" s="106">
        <v>4</v>
      </c>
      <c r="D42" s="107">
        <f t="shared" si="2"/>
        <v>0.08695652173913043</v>
      </c>
    </row>
    <row r="43" spans="2:4" ht="15" customHeight="1">
      <c r="B43" s="9" t="s">
        <v>20</v>
      </c>
      <c r="C43" s="106">
        <v>35</v>
      </c>
      <c r="D43" s="107">
        <f t="shared" si="2"/>
        <v>0.7608695652173914</v>
      </c>
    </row>
    <row r="44" spans="2:4" ht="15" customHeight="1">
      <c r="B44" s="9" t="s">
        <v>21</v>
      </c>
      <c r="C44" s="108">
        <v>0</v>
      </c>
      <c r="D44" s="107">
        <f t="shared" si="2"/>
        <v>0</v>
      </c>
    </row>
    <row r="45" spans="2:4" ht="15" customHeight="1">
      <c r="B45" s="9" t="s">
        <v>58</v>
      </c>
      <c r="C45" s="106">
        <v>10</v>
      </c>
      <c r="D45" s="107">
        <f t="shared" si="2"/>
        <v>0.21739130434782608</v>
      </c>
    </row>
    <row r="46" spans="2:4" ht="15" customHeight="1">
      <c r="B46" s="9" t="s">
        <v>22</v>
      </c>
      <c r="C46" s="106">
        <v>4</v>
      </c>
      <c r="D46" s="107">
        <f t="shared" si="2"/>
        <v>0.08695652173913043</v>
      </c>
    </row>
    <row r="47" spans="2:4" ht="15" customHeight="1">
      <c r="B47" s="9" t="s">
        <v>59</v>
      </c>
      <c r="C47" s="106">
        <v>12</v>
      </c>
      <c r="D47" s="107">
        <f t="shared" si="2"/>
        <v>0.2608695652173913</v>
      </c>
    </row>
    <row r="48" spans="2:4" ht="15" customHeight="1">
      <c r="B48" s="9" t="s">
        <v>23</v>
      </c>
      <c r="C48" s="106">
        <v>1</v>
      </c>
      <c r="D48" s="107">
        <f t="shared" si="2"/>
        <v>0.021739130434782608</v>
      </c>
    </row>
    <row r="49" spans="2:4" ht="15" customHeight="1">
      <c r="B49" s="9" t="s">
        <v>8</v>
      </c>
      <c r="C49" s="106">
        <v>4</v>
      </c>
      <c r="D49" s="107">
        <f t="shared" si="2"/>
        <v>0.08695652173913043</v>
      </c>
    </row>
    <row r="50" spans="2:4" ht="15" customHeight="1">
      <c r="B50" s="9" t="s">
        <v>5</v>
      </c>
      <c r="C50" s="108">
        <v>0</v>
      </c>
      <c r="D50" s="107">
        <f t="shared" si="2"/>
        <v>0</v>
      </c>
    </row>
    <row r="51" spans="2:4" ht="12.75">
      <c r="B51" s="28"/>
      <c r="C51" s="28"/>
      <c r="D51" s="117"/>
    </row>
    <row r="52" spans="2:4" ht="12.75">
      <c r="B52" s="147" t="s">
        <v>132</v>
      </c>
      <c r="C52" s="28"/>
      <c r="D52" s="117"/>
    </row>
    <row r="53" spans="2:4" ht="12.75">
      <c r="B53" s="147" t="s">
        <v>131</v>
      </c>
      <c r="C53" s="28"/>
      <c r="D53" s="117"/>
    </row>
    <row r="54" spans="2:4" ht="12.75">
      <c r="B54" s="147"/>
      <c r="C54" s="28"/>
      <c r="D54" s="117"/>
    </row>
    <row r="55" ht="12.75">
      <c r="B55" s="5" t="s">
        <v>74</v>
      </c>
    </row>
    <row r="56" ht="12.75">
      <c r="B56" s="5"/>
    </row>
    <row r="57" spans="2:4" ht="15" customHeight="1">
      <c r="B57" s="5"/>
      <c r="C57" s="16" t="s">
        <v>9</v>
      </c>
      <c r="D57" s="16" t="s">
        <v>128</v>
      </c>
    </row>
    <row r="58" spans="2:4" ht="15" customHeight="1">
      <c r="B58" s="9" t="s">
        <v>24</v>
      </c>
      <c r="C58" s="108">
        <v>0</v>
      </c>
      <c r="D58" s="107">
        <f>(C58/46)</f>
        <v>0</v>
      </c>
    </row>
    <row r="59" spans="2:4" ht="15" customHeight="1">
      <c r="B59" s="9" t="s">
        <v>60</v>
      </c>
      <c r="C59" s="106">
        <v>10</v>
      </c>
      <c r="D59" s="107">
        <f aca="true" t="shared" si="3" ref="D59:D68">(C59/46)</f>
        <v>0.21739130434782608</v>
      </c>
    </row>
    <row r="60" spans="2:4" ht="15" customHeight="1">
      <c r="B60" s="9" t="s">
        <v>61</v>
      </c>
      <c r="C60" s="106">
        <v>36</v>
      </c>
      <c r="D60" s="107">
        <f t="shared" si="3"/>
        <v>0.782608695652174</v>
      </c>
    </row>
    <row r="61" spans="2:4" ht="15" customHeight="1">
      <c r="B61" s="9" t="s">
        <v>25</v>
      </c>
      <c r="C61" s="106">
        <v>11</v>
      </c>
      <c r="D61" s="107">
        <f t="shared" si="3"/>
        <v>0.2391304347826087</v>
      </c>
    </row>
    <row r="62" spans="2:4" ht="15" customHeight="1">
      <c r="B62" s="9" t="s">
        <v>62</v>
      </c>
      <c r="C62" s="106">
        <v>3</v>
      </c>
      <c r="D62" s="107">
        <f t="shared" si="3"/>
        <v>0.06521739130434782</v>
      </c>
    </row>
    <row r="63" spans="2:4" ht="15" customHeight="1">
      <c r="B63" s="9" t="s">
        <v>26</v>
      </c>
      <c r="C63" s="106">
        <v>9</v>
      </c>
      <c r="D63" s="107">
        <f t="shared" si="3"/>
        <v>0.1956521739130435</v>
      </c>
    </row>
    <row r="64" spans="2:4" ht="15" customHeight="1">
      <c r="B64" s="9" t="s">
        <v>27</v>
      </c>
      <c r="C64" s="106">
        <v>14</v>
      </c>
      <c r="D64" s="107">
        <f t="shared" si="3"/>
        <v>0.30434782608695654</v>
      </c>
    </row>
    <row r="65" spans="2:4" ht="15" customHeight="1">
      <c r="B65" s="9" t="s">
        <v>64</v>
      </c>
      <c r="C65" s="106">
        <v>1</v>
      </c>
      <c r="D65" s="107">
        <f t="shared" si="3"/>
        <v>0.021739130434782608</v>
      </c>
    </row>
    <row r="66" spans="2:4" ht="15" customHeight="1">
      <c r="B66" s="9" t="s">
        <v>28</v>
      </c>
      <c r="C66" s="106">
        <v>11</v>
      </c>
      <c r="D66" s="107">
        <f t="shared" si="3"/>
        <v>0.2391304347826087</v>
      </c>
    </row>
    <row r="67" spans="2:4" ht="15" customHeight="1">
      <c r="B67" s="24" t="s">
        <v>8</v>
      </c>
      <c r="C67" s="106">
        <v>7</v>
      </c>
      <c r="D67" s="107">
        <f t="shared" si="3"/>
        <v>0.15217391304347827</v>
      </c>
    </row>
    <row r="68" spans="2:4" ht="15" customHeight="1">
      <c r="B68" s="9" t="s">
        <v>5</v>
      </c>
      <c r="C68" s="108">
        <v>0</v>
      </c>
      <c r="D68" s="107">
        <f t="shared" si="3"/>
        <v>0</v>
      </c>
    </row>
    <row r="69" spans="2:3" ht="12.75">
      <c r="B69" s="5"/>
      <c r="C69" s="20"/>
    </row>
    <row r="70" spans="2:4" ht="12.75">
      <c r="B70" s="5"/>
      <c r="C70" s="17"/>
      <c r="D70" s="113"/>
    </row>
    <row r="71" spans="2:4" ht="14.25" customHeight="1">
      <c r="B71" s="6" t="s">
        <v>130</v>
      </c>
      <c r="C71" s="16" t="s">
        <v>9</v>
      </c>
      <c r="D71" s="119" t="s">
        <v>10</v>
      </c>
    </row>
    <row r="72" spans="2:4" ht="14.25" customHeight="1">
      <c r="B72" s="9" t="s">
        <v>29</v>
      </c>
      <c r="C72" s="106">
        <v>7</v>
      </c>
      <c r="D72" s="107">
        <f>(C72/C79)</f>
        <v>0.7</v>
      </c>
    </row>
    <row r="73" spans="2:4" ht="14.25" customHeight="1">
      <c r="B73" s="9" t="s">
        <v>63</v>
      </c>
      <c r="C73" s="108">
        <v>0</v>
      </c>
      <c r="D73" s="107">
        <f>(C73/C79)</f>
        <v>0</v>
      </c>
    </row>
    <row r="74" spans="2:4" ht="14.25" customHeight="1">
      <c r="B74" s="9" t="s">
        <v>30</v>
      </c>
      <c r="C74" s="108">
        <v>0</v>
      </c>
      <c r="D74" s="107">
        <f>(C74/C79)</f>
        <v>0</v>
      </c>
    </row>
    <row r="75" spans="2:4" ht="14.25" customHeight="1">
      <c r="B75" s="9" t="s">
        <v>31</v>
      </c>
      <c r="C75" s="108">
        <v>0</v>
      </c>
      <c r="D75" s="107">
        <f>(C75/C79)</f>
        <v>0</v>
      </c>
    </row>
    <row r="76" spans="2:4" ht="14.25" customHeight="1">
      <c r="B76" s="9" t="s">
        <v>32</v>
      </c>
      <c r="C76" s="106">
        <v>2</v>
      </c>
      <c r="D76" s="107">
        <f>(C76/C79)</f>
        <v>0.2</v>
      </c>
    </row>
    <row r="77" spans="2:4" ht="14.25" customHeight="1">
      <c r="B77" s="9" t="s">
        <v>33</v>
      </c>
      <c r="C77" s="108">
        <v>0</v>
      </c>
      <c r="D77" s="107">
        <f>(C77/C79)</f>
        <v>0</v>
      </c>
    </row>
    <row r="78" spans="2:4" ht="14.25" customHeight="1">
      <c r="B78" s="9" t="s">
        <v>5</v>
      </c>
      <c r="C78" s="108">
        <v>1</v>
      </c>
      <c r="D78" s="107">
        <f>(C78/C79)</f>
        <v>0.1</v>
      </c>
    </row>
    <row r="79" spans="2:4" ht="14.25" customHeight="1">
      <c r="B79" s="43" t="s">
        <v>43</v>
      </c>
      <c r="C79" s="120">
        <f>SUM(C72:C78)</f>
        <v>10</v>
      </c>
      <c r="D79" s="107">
        <f>(C79/C79)</f>
        <v>1</v>
      </c>
    </row>
    <row r="80" ht="12.75">
      <c r="B80" s="5"/>
    </row>
    <row r="81" ht="12.75">
      <c r="B81" s="5"/>
    </row>
    <row r="82" ht="12.75">
      <c r="B82" s="5" t="s">
        <v>65</v>
      </c>
    </row>
    <row r="83" spans="2:11" ht="15" customHeight="1">
      <c r="B83" s="5"/>
      <c r="C83" s="240"/>
      <c r="D83" s="260" t="s">
        <v>160</v>
      </c>
      <c r="E83" s="260"/>
      <c r="F83" s="260"/>
      <c r="G83" s="260"/>
      <c r="H83" s="260"/>
      <c r="I83" s="260"/>
      <c r="J83" s="260"/>
      <c r="K83" s="240"/>
    </row>
    <row r="84" spans="1:11" ht="14.25" customHeight="1">
      <c r="A84" s="5"/>
      <c r="C84" s="16" t="s">
        <v>44</v>
      </c>
      <c r="D84" s="16">
        <v>1</v>
      </c>
      <c r="E84" s="16">
        <v>2</v>
      </c>
      <c r="F84" s="16">
        <v>3</v>
      </c>
      <c r="G84" s="16">
        <v>4</v>
      </c>
      <c r="H84" s="16">
        <v>5</v>
      </c>
      <c r="I84" s="16">
        <v>6</v>
      </c>
      <c r="J84" s="16">
        <v>7</v>
      </c>
      <c r="K84" s="16" t="s">
        <v>45</v>
      </c>
    </row>
    <row r="85" spans="1:9" ht="7.5" customHeight="1">
      <c r="A85" s="27"/>
      <c r="B85" s="57"/>
      <c r="C85" s="122"/>
      <c r="I85" s="18"/>
    </row>
    <row r="86" spans="1:11" ht="14.25" customHeight="1">
      <c r="A86" s="255"/>
      <c r="B86" s="22" t="s">
        <v>34</v>
      </c>
      <c r="C86" s="121">
        <v>4.933333333333334</v>
      </c>
      <c r="D86" s="106">
        <v>2</v>
      </c>
      <c r="E86" s="106">
        <v>2</v>
      </c>
      <c r="F86" s="106">
        <v>3</v>
      </c>
      <c r="G86" s="106">
        <v>8</v>
      </c>
      <c r="H86" s="106">
        <v>12</v>
      </c>
      <c r="I86" s="106">
        <v>11</v>
      </c>
      <c r="J86" s="106">
        <v>7</v>
      </c>
      <c r="K86" s="106">
        <v>1</v>
      </c>
    </row>
    <row r="87" spans="1:11" ht="14.25" customHeight="1">
      <c r="A87" s="256"/>
      <c r="B87" s="22" t="s">
        <v>35</v>
      </c>
      <c r="C87" s="121">
        <v>4.72093023255814</v>
      </c>
      <c r="D87" s="106">
        <v>1</v>
      </c>
      <c r="E87" s="106">
        <v>3</v>
      </c>
      <c r="F87" s="106">
        <v>9</v>
      </c>
      <c r="G87" s="106">
        <v>6</v>
      </c>
      <c r="H87" s="106">
        <v>7</v>
      </c>
      <c r="I87" s="106">
        <v>9</v>
      </c>
      <c r="J87" s="106">
        <v>8</v>
      </c>
      <c r="K87" s="106">
        <v>3</v>
      </c>
    </row>
    <row r="88" spans="1:11" ht="14.25" customHeight="1">
      <c r="A88" s="256"/>
      <c r="B88" s="22" t="s">
        <v>36</v>
      </c>
      <c r="C88" s="121">
        <v>4.886363636363636</v>
      </c>
      <c r="D88" s="106">
        <v>1</v>
      </c>
      <c r="E88" s="106">
        <v>2</v>
      </c>
      <c r="F88" s="106">
        <v>7</v>
      </c>
      <c r="G88" s="106">
        <v>7</v>
      </c>
      <c r="H88" s="106">
        <v>9</v>
      </c>
      <c r="I88" s="106">
        <v>10</v>
      </c>
      <c r="J88" s="106">
        <v>8</v>
      </c>
      <c r="K88" s="106">
        <v>2</v>
      </c>
    </row>
    <row r="89" spans="1:11" ht="14.25" customHeight="1">
      <c r="A89" s="256"/>
      <c r="B89" s="22" t="s">
        <v>37</v>
      </c>
      <c r="C89" s="121">
        <v>3.282051282051282</v>
      </c>
      <c r="D89" s="106">
        <v>13</v>
      </c>
      <c r="E89" s="106">
        <v>1</v>
      </c>
      <c r="F89" s="106">
        <v>5</v>
      </c>
      <c r="G89" s="106">
        <v>10</v>
      </c>
      <c r="H89" s="106">
        <v>5</v>
      </c>
      <c r="I89" s="106">
        <v>2</v>
      </c>
      <c r="J89" s="106">
        <v>3</v>
      </c>
      <c r="K89" s="106">
        <v>7</v>
      </c>
    </row>
    <row r="90" spans="1:11" ht="14.25" customHeight="1">
      <c r="A90" s="257"/>
      <c r="B90" s="22" t="s">
        <v>38</v>
      </c>
      <c r="C90" s="121">
        <v>4.674418604651161</v>
      </c>
      <c r="D90" s="106">
        <v>2</v>
      </c>
      <c r="E90" s="106">
        <v>1</v>
      </c>
      <c r="F90" s="106">
        <v>6</v>
      </c>
      <c r="G90" s="106">
        <v>10</v>
      </c>
      <c r="H90" s="106">
        <v>11</v>
      </c>
      <c r="I90" s="106">
        <v>7</v>
      </c>
      <c r="J90" s="106">
        <v>6</v>
      </c>
      <c r="K90" s="106">
        <v>3</v>
      </c>
    </row>
    <row r="91" spans="1:3" ht="12.75">
      <c r="A91" s="28"/>
      <c r="B91" s="15"/>
      <c r="C91" s="20"/>
    </row>
    <row r="92" spans="1:2" ht="12.75">
      <c r="A92" s="28"/>
      <c r="B92" s="5" t="s">
        <v>68</v>
      </c>
    </row>
    <row r="93" ht="12.75">
      <c r="B93" s="5"/>
    </row>
    <row r="94" spans="2:4" ht="15" customHeight="1">
      <c r="B94" s="5"/>
      <c r="C94" s="16" t="s">
        <v>9</v>
      </c>
      <c r="D94" s="16" t="s">
        <v>10</v>
      </c>
    </row>
    <row r="95" spans="2:4" ht="15" customHeight="1">
      <c r="B95" s="3" t="s">
        <v>48</v>
      </c>
      <c r="C95" s="3">
        <v>19</v>
      </c>
      <c r="D95" s="107">
        <f>(C95/C98)</f>
        <v>0.41304347826086957</v>
      </c>
    </row>
    <row r="96" spans="2:4" ht="15" customHeight="1">
      <c r="B96" s="3" t="s">
        <v>40</v>
      </c>
      <c r="C96" s="3">
        <v>27</v>
      </c>
      <c r="D96" s="107">
        <f>(C96/C98)</f>
        <v>0.5869565217391305</v>
      </c>
    </row>
    <row r="97" spans="2:4" ht="15" customHeight="1">
      <c r="B97" s="3" t="s">
        <v>5</v>
      </c>
      <c r="C97" s="3">
        <v>0</v>
      </c>
      <c r="D97" s="107">
        <f>(C97/C98)</f>
        <v>0</v>
      </c>
    </row>
    <row r="98" spans="2:4" ht="15" customHeight="1">
      <c r="B98" s="6" t="s">
        <v>43</v>
      </c>
      <c r="C98" s="6">
        <f>SUM(C95:C97)</f>
        <v>46</v>
      </c>
      <c r="D98" s="107">
        <f>(C98/C98)</f>
        <v>1</v>
      </c>
    </row>
    <row r="99" spans="2:3" ht="12.75">
      <c r="B99" s="5"/>
      <c r="C99" s="20"/>
    </row>
    <row r="100" ht="12.75">
      <c r="B100" s="5" t="s">
        <v>75</v>
      </c>
    </row>
    <row r="101" ht="12.75">
      <c r="B101" s="5"/>
    </row>
    <row r="102" spans="2:4" ht="15" customHeight="1">
      <c r="B102" s="5"/>
      <c r="C102" s="16" t="s">
        <v>9</v>
      </c>
      <c r="D102" s="16" t="s">
        <v>128</v>
      </c>
    </row>
    <row r="103" spans="2:4" ht="15" customHeight="1">
      <c r="B103" s="9" t="s">
        <v>66</v>
      </c>
      <c r="C103" s="106">
        <v>9</v>
      </c>
      <c r="D103" s="107">
        <f>(C103/46)</f>
        <v>0.1956521739130435</v>
      </c>
    </row>
    <row r="104" spans="2:4" ht="15" customHeight="1">
      <c r="B104" s="9" t="s">
        <v>41</v>
      </c>
      <c r="C104" s="106">
        <v>32</v>
      </c>
      <c r="D104" s="107">
        <f>(C104/46)</f>
        <v>0.6956521739130435</v>
      </c>
    </row>
    <row r="105" spans="2:4" ht="15" customHeight="1">
      <c r="B105" s="9" t="s">
        <v>42</v>
      </c>
      <c r="C105" s="106">
        <v>1</v>
      </c>
      <c r="D105" s="107">
        <f>(C105/46)</f>
        <v>0.021739130434782608</v>
      </c>
    </row>
    <row r="106" spans="2:4" ht="15" customHeight="1">
      <c r="B106" s="9" t="s">
        <v>67</v>
      </c>
      <c r="C106" s="106">
        <v>4</v>
      </c>
      <c r="D106" s="107">
        <f>(C106/46)</f>
        <v>0.08695652173913043</v>
      </c>
    </row>
    <row r="107" spans="2:4" ht="15" customHeight="1">
      <c r="B107" s="9" t="s">
        <v>5</v>
      </c>
      <c r="C107" s="106">
        <v>9</v>
      </c>
      <c r="D107" s="107">
        <f>(C107/46)</f>
        <v>0.1956521739130435</v>
      </c>
    </row>
    <row r="108" spans="2:3" ht="12.75">
      <c r="B108" s="5"/>
      <c r="C108" s="7"/>
    </row>
    <row r="109" ht="12.75">
      <c r="B109" s="147" t="s">
        <v>132</v>
      </c>
    </row>
    <row r="110" ht="12.75">
      <c r="B110" s="147" t="s">
        <v>131</v>
      </c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</sheetData>
  <mergeCells count="8">
    <mergeCell ref="A86:A90"/>
    <mergeCell ref="K21:K22"/>
    <mergeCell ref="F25:G25"/>
    <mergeCell ref="B6:B7"/>
    <mergeCell ref="C6:E6"/>
    <mergeCell ref="F6:F7"/>
    <mergeCell ref="H6:L6"/>
    <mergeCell ref="D83:J83"/>
  </mergeCells>
  <printOptions/>
  <pageMargins left="0.75" right="0.75" top="0.72" bottom="0.62" header="0" footer="0"/>
  <pageSetup horizontalDpi="600" verticalDpi="600" orientation="landscape" paperSize="9" scale="64" r:id="rId2"/>
  <headerFooter alignWithMargins="0">
    <oddFooter>&amp;R200  FME - &amp;P</oddFooter>
  </headerFooter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">
      <selection activeCell="E80" sqref="E80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139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43" t="s">
        <v>76</v>
      </c>
      <c r="C8" s="47">
        <v>54</v>
      </c>
      <c r="D8" s="47">
        <v>80</v>
      </c>
      <c r="E8" s="47">
        <v>5</v>
      </c>
      <c r="F8" s="123">
        <f>SUM(C8:E8)</f>
        <v>139</v>
      </c>
      <c r="G8" s="20"/>
      <c r="H8" s="47">
        <v>27</v>
      </c>
      <c r="I8" s="47">
        <v>105</v>
      </c>
      <c r="J8" s="104">
        <v>5</v>
      </c>
      <c r="K8" s="104">
        <v>3</v>
      </c>
      <c r="L8" s="104">
        <v>2</v>
      </c>
      <c r="M8" s="18"/>
      <c r="P8" s="18"/>
      <c r="Q8" s="18"/>
      <c r="R8" s="18"/>
      <c r="S8" s="18"/>
      <c r="T8" s="18"/>
    </row>
    <row r="9" spans="1:20" ht="15" customHeight="1">
      <c r="A9" s="41"/>
      <c r="B9" s="128" t="s">
        <v>6</v>
      </c>
      <c r="C9" s="129">
        <f>SUM(C8:C8)</f>
        <v>54</v>
      </c>
      <c r="D9" s="129">
        <f>SUM(D8:D8)</f>
        <v>80</v>
      </c>
      <c r="E9" s="129">
        <f>SUM(E8:E8)</f>
        <v>5</v>
      </c>
      <c r="F9" s="129">
        <f>SUM(F8:F8)</f>
        <v>139</v>
      </c>
      <c r="G9" s="94"/>
      <c r="H9" s="129">
        <f>SUM(H8:H8)</f>
        <v>27</v>
      </c>
      <c r="I9" s="129">
        <f>SUM(I8:I8)</f>
        <v>105</v>
      </c>
      <c r="J9" s="129">
        <f>SUM(J8:J8)</f>
        <v>5</v>
      </c>
      <c r="K9" s="129">
        <f>SUM(K8:K8)</f>
        <v>3</v>
      </c>
      <c r="L9" s="129">
        <f>SUM(L8:L8)</f>
        <v>2</v>
      </c>
      <c r="M9" s="144"/>
      <c r="P9" s="18"/>
      <c r="Q9" s="18"/>
      <c r="R9" s="18"/>
      <c r="S9" s="18"/>
      <c r="T9" s="18"/>
    </row>
    <row r="10" spans="5:6" ht="12.75">
      <c r="E10" s="28"/>
      <c r="F10" s="28"/>
    </row>
    <row r="11" spans="8:15" ht="12.75">
      <c r="H11" s="105"/>
      <c r="N11" s="32"/>
      <c r="O11" s="32"/>
    </row>
    <row r="12" spans="2:9" ht="12.75">
      <c r="B12" s="5" t="s">
        <v>71</v>
      </c>
      <c r="H12" s="31" t="s">
        <v>55</v>
      </c>
      <c r="I12" s="32"/>
    </row>
    <row r="13" spans="2:9" ht="12.75">
      <c r="B13" s="5"/>
      <c r="H13" s="32"/>
      <c r="I13" s="32"/>
    </row>
    <row r="14" spans="2:9" ht="15" customHeight="1">
      <c r="B14" s="5"/>
      <c r="C14" s="46" t="s">
        <v>9</v>
      </c>
      <c r="D14" s="46" t="s">
        <v>128</v>
      </c>
      <c r="H14" s="32" t="s">
        <v>49</v>
      </c>
      <c r="I14" s="32" t="s">
        <v>51</v>
      </c>
    </row>
    <row r="15" spans="2:9" ht="15" customHeight="1">
      <c r="B15" s="9" t="s">
        <v>56</v>
      </c>
      <c r="C15" s="145">
        <v>128</v>
      </c>
      <c r="D15" s="107">
        <f>(C15/139)</f>
        <v>0.920863309352518</v>
      </c>
      <c r="H15" s="32" t="s">
        <v>52</v>
      </c>
      <c r="I15" s="32" t="s">
        <v>53</v>
      </c>
    </row>
    <row r="16" spans="2:9" ht="15" customHeight="1">
      <c r="B16" s="9" t="s">
        <v>11</v>
      </c>
      <c r="C16" s="145">
        <v>57</v>
      </c>
      <c r="D16" s="107">
        <f aca="true" t="shared" si="0" ref="D16:D22">(C16/139)</f>
        <v>0.41007194244604317</v>
      </c>
      <c r="H16" s="32" t="s">
        <v>7</v>
      </c>
      <c r="I16" s="32" t="s">
        <v>54</v>
      </c>
    </row>
    <row r="17" spans="2:4" ht="15" customHeight="1">
      <c r="B17" s="9" t="s">
        <v>12</v>
      </c>
      <c r="C17" s="145">
        <v>27</v>
      </c>
      <c r="D17" s="107">
        <f t="shared" si="0"/>
        <v>0.19424460431654678</v>
      </c>
    </row>
    <row r="18" spans="2:8" ht="15" customHeight="1">
      <c r="B18" s="9" t="s">
        <v>15</v>
      </c>
      <c r="C18" s="145">
        <v>5</v>
      </c>
      <c r="D18" s="107">
        <f t="shared" si="0"/>
        <v>0.03597122302158273</v>
      </c>
      <c r="H18" s="105"/>
    </row>
    <row r="19" spans="2:4" ht="15" customHeight="1">
      <c r="B19" s="9" t="s">
        <v>13</v>
      </c>
      <c r="C19" s="145">
        <v>1</v>
      </c>
      <c r="D19" s="107">
        <f t="shared" si="0"/>
        <v>0.007194244604316547</v>
      </c>
    </row>
    <row r="20" spans="2:8" ht="15" customHeight="1">
      <c r="B20" s="9" t="s">
        <v>14</v>
      </c>
      <c r="C20" s="145">
        <v>3</v>
      </c>
      <c r="D20" s="107">
        <f t="shared" si="0"/>
        <v>0.02158273381294964</v>
      </c>
      <c r="H20" s="105"/>
    </row>
    <row r="21" spans="2:4" ht="15" customHeight="1">
      <c r="B21" s="24" t="s">
        <v>8</v>
      </c>
      <c r="C21" s="146">
        <v>0</v>
      </c>
      <c r="D21" s="107">
        <f t="shared" si="0"/>
        <v>0</v>
      </c>
    </row>
    <row r="22" spans="2:4" ht="15" customHeight="1">
      <c r="B22" s="9" t="s">
        <v>5</v>
      </c>
      <c r="C22" s="146">
        <v>0</v>
      </c>
      <c r="D22" s="107">
        <f t="shared" si="0"/>
        <v>0</v>
      </c>
    </row>
    <row r="23" spans="2:4" ht="12.75">
      <c r="B23" s="105"/>
      <c r="D23" s="113"/>
    </row>
    <row r="24" spans="2:4" ht="12.75">
      <c r="B24" s="5"/>
      <c r="D24" s="113"/>
    </row>
    <row r="25" spans="2:4" ht="12.75">
      <c r="B25" s="5" t="s">
        <v>72</v>
      </c>
      <c r="D25" s="113"/>
    </row>
    <row r="26" spans="2:4" ht="12.75">
      <c r="B26" s="5"/>
      <c r="D26" s="113"/>
    </row>
    <row r="27" spans="2:4" ht="15" customHeight="1">
      <c r="B27" s="5"/>
      <c r="C27" s="46" t="s">
        <v>9</v>
      </c>
      <c r="D27" s="46" t="s">
        <v>128</v>
      </c>
    </row>
    <row r="28" spans="2:4" ht="15" customHeight="1">
      <c r="B28" s="9" t="s">
        <v>57</v>
      </c>
      <c r="C28" s="145">
        <v>57</v>
      </c>
      <c r="D28" s="107">
        <f aca="true" t="shared" si="1" ref="D28:D33">(C28/139)</f>
        <v>0.41007194244604317</v>
      </c>
    </row>
    <row r="29" spans="2:4" ht="15" customHeight="1">
      <c r="B29" s="9" t="s">
        <v>16</v>
      </c>
      <c r="C29" s="145">
        <v>56</v>
      </c>
      <c r="D29" s="107">
        <f t="shared" si="1"/>
        <v>0.4028776978417266</v>
      </c>
    </row>
    <row r="30" spans="2:4" ht="15" customHeight="1">
      <c r="B30" s="9" t="s">
        <v>47</v>
      </c>
      <c r="C30" s="145">
        <v>23</v>
      </c>
      <c r="D30" s="107">
        <f t="shared" si="1"/>
        <v>0.16546762589928057</v>
      </c>
    </row>
    <row r="31" spans="2:4" ht="15" customHeight="1">
      <c r="B31" s="9" t="s">
        <v>17</v>
      </c>
      <c r="C31" s="145">
        <v>6</v>
      </c>
      <c r="D31" s="107">
        <f t="shared" si="1"/>
        <v>0.04316546762589928</v>
      </c>
    </row>
    <row r="32" spans="2:4" ht="15" customHeight="1">
      <c r="B32" s="24" t="s">
        <v>8</v>
      </c>
      <c r="C32" s="145">
        <v>1</v>
      </c>
      <c r="D32" s="107">
        <f t="shared" si="1"/>
        <v>0.007194244604316547</v>
      </c>
    </row>
    <row r="33" spans="2:4" ht="15" customHeight="1">
      <c r="B33" s="9" t="s">
        <v>5</v>
      </c>
      <c r="C33" s="145">
        <v>1</v>
      </c>
      <c r="D33" s="107">
        <f t="shared" si="1"/>
        <v>0.007194244604316547</v>
      </c>
    </row>
    <row r="34" spans="2:4" ht="12.75">
      <c r="B34" s="105"/>
      <c r="C34" s="7"/>
      <c r="D34" s="114"/>
    </row>
    <row r="35" ht="12.75">
      <c r="B35" s="5"/>
    </row>
    <row r="36" ht="12.75">
      <c r="B36" s="5" t="s">
        <v>73</v>
      </c>
    </row>
    <row r="37" ht="12.75">
      <c r="B37" s="5"/>
    </row>
    <row r="38" spans="2:4" ht="15" customHeight="1">
      <c r="B38" s="5"/>
      <c r="C38" s="46" t="s">
        <v>9</v>
      </c>
      <c r="D38" s="46" t="s">
        <v>128</v>
      </c>
    </row>
    <row r="39" spans="2:16" ht="15" customHeight="1">
      <c r="B39" s="9" t="s">
        <v>18</v>
      </c>
      <c r="C39" s="145">
        <v>10</v>
      </c>
      <c r="D39" s="107">
        <f aca="true" t="shared" si="2" ref="D39:D48">(C39/139)</f>
        <v>0.07194244604316546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16"/>
    </row>
    <row r="40" spans="2:4" ht="15" customHeight="1">
      <c r="B40" s="9" t="s">
        <v>19</v>
      </c>
      <c r="C40" s="145">
        <v>44</v>
      </c>
      <c r="D40" s="107">
        <f t="shared" si="2"/>
        <v>0.31654676258992803</v>
      </c>
    </row>
    <row r="41" spans="2:4" ht="15" customHeight="1">
      <c r="B41" s="9" t="s">
        <v>20</v>
      </c>
      <c r="C41" s="145">
        <v>100</v>
      </c>
      <c r="D41" s="107">
        <f t="shared" si="2"/>
        <v>0.7194244604316546</v>
      </c>
    </row>
    <row r="42" spans="2:4" ht="15" customHeight="1">
      <c r="B42" s="9" t="s">
        <v>21</v>
      </c>
      <c r="C42" s="145">
        <v>2</v>
      </c>
      <c r="D42" s="107">
        <f t="shared" si="2"/>
        <v>0.014388489208633094</v>
      </c>
    </row>
    <row r="43" spans="2:4" ht="15" customHeight="1">
      <c r="B43" s="9" t="s">
        <v>58</v>
      </c>
      <c r="C43" s="145">
        <v>22</v>
      </c>
      <c r="D43" s="107">
        <f t="shared" si="2"/>
        <v>0.15827338129496402</v>
      </c>
    </row>
    <row r="44" spans="2:4" ht="15" customHeight="1">
      <c r="B44" s="9" t="s">
        <v>22</v>
      </c>
      <c r="C44" s="145">
        <v>5</v>
      </c>
      <c r="D44" s="107">
        <f t="shared" si="2"/>
        <v>0.03597122302158273</v>
      </c>
    </row>
    <row r="45" spans="2:4" ht="15" customHeight="1">
      <c r="B45" s="9" t="s">
        <v>59</v>
      </c>
      <c r="C45" s="145">
        <v>12</v>
      </c>
      <c r="D45" s="107">
        <f t="shared" si="2"/>
        <v>0.08633093525179857</v>
      </c>
    </row>
    <row r="46" spans="2:4" ht="15" customHeight="1">
      <c r="B46" s="9" t="s">
        <v>23</v>
      </c>
      <c r="C46" s="145">
        <v>3</v>
      </c>
      <c r="D46" s="107">
        <f t="shared" si="2"/>
        <v>0.02158273381294964</v>
      </c>
    </row>
    <row r="47" spans="2:4" ht="15" customHeight="1">
      <c r="B47" s="9" t="s">
        <v>8</v>
      </c>
      <c r="C47" s="145">
        <v>3</v>
      </c>
      <c r="D47" s="107">
        <f t="shared" si="2"/>
        <v>0.02158273381294964</v>
      </c>
    </row>
    <row r="48" spans="2:4" ht="15" customHeight="1">
      <c r="B48" s="9" t="s">
        <v>5</v>
      </c>
      <c r="C48" s="145">
        <v>2</v>
      </c>
      <c r="D48" s="107">
        <f t="shared" si="2"/>
        <v>0.014388489208633094</v>
      </c>
    </row>
    <row r="49" spans="2:4" ht="12.75">
      <c r="B49" s="28"/>
      <c r="C49" s="28"/>
      <c r="D49" s="117"/>
    </row>
    <row r="50" spans="2:4" ht="12.75">
      <c r="B50" s="147" t="s">
        <v>132</v>
      </c>
      <c r="C50" s="28"/>
      <c r="D50" s="117"/>
    </row>
    <row r="51" spans="2:4" ht="12.75">
      <c r="B51" s="147" t="s">
        <v>131</v>
      </c>
      <c r="C51" s="28"/>
      <c r="D51" s="117"/>
    </row>
    <row r="52" ht="12.75">
      <c r="B52" s="5"/>
    </row>
    <row r="53" ht="12.75">
      <c r="B53" s="5" t="s">
        <v>74</v>
      </c>
    </row>
    <row r="54" ht="12.75">
      <c r="B54" s="5"/>
    </row>
    <row r="55" spans="2:4" ht="15" customHeight="1">
      <c r="B55" s="5"/>
      <c r="C55" s="46" t="s">
        <v>9</v>
      </c>
      <c r="D55" s="46" t="s">
        <v>128</v>
      </c>
    </row>
    <row r="56" spans="2:4" ht="15" customHeight="1">
      <c r="B56" s="9" t="s">
        <v>24</v>
      </c>
      <c r="C56" s="145">
        <v>6</v>
      </c>
      <c r="D56" s="107">
        <f aca="true" t="shared" si="3" ref="D56:D66">(C56/139)</f>
        <v>0.04316546762589928</v>
      </c>
    </row>
    <row r="57" spans="2:4" ht="15" customHeight="1">
      <c r="B57" s="9" t="s">
        <v>60</v>
      </c>
      <c r="C57" s="145">
        <v>23</v>
      </c>
      <c r="D57" s="107">
        <f t="shared" si="3"/>
        <v>0.16546762589928057</v>
      </c>
    </row>
    <row r="58" spans="2:4" ht="15" customHeight="1">
      <c r="B58" s="9" t="s">
        <v>61</v>
      </c>
      <c r="C58" s="145">
        <v>87</v>
      </c>
      <c r="D58" s="107">
        <f t="shared" si="3"/>
        <v>0.6258992805755396</v>
      </c>
    </row>
    <row r="59" spans="2:4" ht="15" customHeight="1">
      <c r="B59" s="9" t="s">
        <v>25</v>
      </c>
      <c r="C59" s="145">
        <v>37</v>
      </c>
      <c r="D59" s="107">
        <f t="shared" si="3"/>
        <v>0.26618705035971224</v>
      </c>
    </row>
    <row r="60" spans="2:4" ht="15" customHeight="1">
      <c r="B60" s="9" t="s">
        <v>62</v>
      </c>
      <c r="C60" s="145">
        <v>14</v>
      </c>
      <c r="D60" s="107">
        <f t="shared" si="3"/>
        <v>0.10071942446043165</v>
      </c>
    </row>
    <row r="61" spans="2:4" ht="15" customHeight="1">
      <c r="B61" s="9" t="s">
        <v>26</v>
      </c>
      <c r="C61" s="145">
        <v>20</v>
      </c>
      <c r="D61" s="107">
        <f t="shared" si="3"/>
        <v>0.14388489208633093</v>
      </c>
    </row>
    <row r="62" spans="2:4" ht="15" customHeight="1">
      <c r="B62" s="9" t="s">
        <v>27</v>
      </c>
      <c r="C62" s="145">
        <v>19</v>
      </c>
      <c r="D62" s="107">
        <f t="shared" si="3"/>
        <v>0.1366906474820144</v>
      </c>
    </row>
    <row r="63" spans="2:4" ht="15" customHeight="1">
      <c r="B63" s="9" t="s">
        <v>64</v>
      </c>
      <c r="C63" s="146">
        <v>0</v>
      </c>
      <c r="D63" s="107">
        <f t="shared" si="3"/>
        <v>0</v>
      </c>
    </row>
    <row r="64" spans="2:4" ht="15" customHeight="1">
      <c r="B64" s="9" t="s">
        <v>28</v>
      </c>
      <c r="C64" s="145">
        <v>31</v>
      </c>
      <c r="D64" s="107">
        <f t="shared" si="3"/>
        <v>0.22302158273381295</v>
      </c>
    </row>
    <row r="65" spans="2:4" ht="15" customHeight="1">
      <c r="B65" s="24" t="s">
        <v>8</v>
      </c>
      <c r="C65" s="145">
        <v>3</v>
      </c>
      <c r="D65" s="107">
        <f t="shared" si="3"/>
        <v>0.02158273381294964</v>
      </c>
    </row>
    <row r="66" spans="2:4" ht="15" customHeight="1">
      <c r="B66" s="9" t="s">
        <v>5</v>
      </c>
      <c r="C66" s="145">
        <v>6</v>
      </c>
      <c r="D66" s="107">
        <f t="shared" si="3"/>
        <v>0.04316546762589928</v>
      </c>
    </row>
    <row r="67" spans="2:3" ht="6.75" customHeight="1">
      <c r="B67" s="5"/>
      <c r="C67" s="20"/>
    </row>
    <row r="68" spans="2:4" ht="12.75">
      <c r="B68" s="5"/>
      <c r="C68" s="17"/>
      <c r="D68" s="113"/>
    </row>
    <row r="69" spans="2:4" ht="15.75" customHeight="1">
      <c r="B69" s="6" t="s">
        <v>130</v>
      </c>
      <c r="C69" s="46" t="s">
        <v>9</v>
      </c>
      <c r="D69" s="119" t="s">
        <v>10</v>
      </c>
    </row>
    <row r="70" spans="2:4" ht="15.75" customHeight="1">
      <c r="B70" s="9" t="s">
        <v>29</v>
      </c>
      <c r="C70" s="145">
        <v>20</v>
      </c>
      <c r="D70" s="107">
        <f>(C70/C77)</f>
        <v>0.8695652173913043</v>
      </c>
    </row>
    <row r="71" spans="2:4" ht="15.75" customHeight="1">
      <c r="B71" s="9" t="s">
        <v>63</v>
      </c>
      <c r="C71" s="145">
        <v>1</v>
      </c>
      <c r="D71" s="107">
        <f>(C71/C77)</f>
        <v>0.043478260869565216</v>
      </c>
    </row>
    <row r="72" spans="2:4" ht="15.75" customHeight="1">
      <c r="B72" s="9" t="s">
        <v>30</v>
      </c>
      <c r="C72" s="146">
        <v>0</v>
      </c>
      <c r="D72" s="107">
        <f>(C72/C77)</f>
        <v>0</v>
      </c>
    </row>
    <row r="73" spans="2:4" ht="15.75" customHeight="1">
      <c r="B73" s="9" t="s">
        <v>31</v>
      </c>
      <c r="C73" s="145">
        <v>2</v>
      </c>
      <c r="D73" s="107">
        <f>(C73/C77)</f>
        <v>0.08695652173913043</v>
      </c>
    </row>
    <row r="74" spans="2:4" ht="15.75" customHeight="1">
      <c r="B74" s="9" t="s">
        <v>32</v>
      </c>
      <c r="C74" s="146">
        <v>0</v>
      </c>
      <c r="D74" s="107">
        <f>(C74/C77)</f>
        <v>0</v>
      </c>
    </row>
    <row r="75" spans="2:4" ht="15.75" customHeight="1">
      <c r="B75" s="9" t="s">
        <v>33</v>
      </c>
      <c r="C75" s="146">
        <v>0</v>
      </c>
      <c r="D75" s="107">
        <f>(C75/C77)</f>
        <v>0</v>
      </c>
    </row>
    <row r="76" spans="2:4" ht="15.75" customHeight="1">
      <c r="B76" s="9" t="s">
        <v>5</v>
      </c>
      <c r="C76" s="146">
        <v>0</v>
      </c>
      <c r="D76" s="107">
        <f>(C76/C77)</f>
        <v>0</v>
      </c>
    </row>
    <row r="77" spans="2:4" ht="15.75" customHeight="1">
      <c r="B77" s="43" t="s">
        <v>43</v>
      </c>
      <c r="C77" s="6">
        <f>SUM(C70:C76)</f>
        <v>23</v>
      </c>
      <c r="D77" s="107">
        <f>(C77/C77)</f>
        <v>1</v>
      </c>
    </row>
    <row r="78" ht="12.75">
      <c r="B78" s="5"/>
    </row>
    <row r="79" ht="12.75">
      <c r="B79" s="5"/>
    </row>
    <row r="80" ht="12.75">
      <c r="B80" s="5" t="s">
        <v>65</v>
      </c>
    </row>
    <row r="81" ht="12.75">
      <c r="B81" s="5"/>
    </row>
    <row r="82" spans="2:10" ht="12.75">
      <c r="B82" s="5"/>
      <c r="D82" s="260" t="s">
        <v>160</v>
      </c>
      <c r="E82" s="260"/>
      <c r="F82" s="260"/>
      <c r="G82" s="260"/>
      <c r="H82" s="260"/>
      <c r="I82" s="260"/>
      <c r="J82" s="260"/>
    </row>
    <row r="83" spans="1:11" ht="15" customHeight="1">
      <c r="A83" s="5"/>
      <c r="C83" s="16" t="s">
        <v>44</v>
      </c>
      <c r="D83" s="16">
        <v>1</v>
      </c>
      <c r="E83" s="16">
        <v>2</v>
      </c>
      <c r="F83" s="16">
        <v>3</v>
      </c>
      <c r="G83" s="16">
        <v>4</v>
      </c>
      <c r="H83" s="16">
        <v>5</v>
      </c>
      <c r="I83" s="16">
        <v>6</v>
      </c>
      <c r="J83" s="16">
        <v>7</v>
      </c>
      <c r="K83" s="16" t="s">
        <v>45</v>
      </c>
    </row>
    <row r="84" spans="1:9" ht="7.5" customHeight="1">
      <c r="A84" s="27"/>
      <c r="B84" s="57"/>
      <c r="C84" s="122"/>
      <c r="I84" s="18"/>
    </row>
    <row r="85" spans="1:11" ht="15" customHeight="1">
      <c r="A85" s="255"/>
      <c r="B85" s="44" t="s">
        <v>34</v>
      </c>
      <c r="C85" s="35">
        <v>4.537037037037037</v>
      </c>
      <c r="D85" s="145">
        <v>1</v>
      </c>
      <c r="E85" s="145">
        <v>12</v>
      </c>
      <c r="F85" s="145">
        <v>13</v>
      </c>
      <c r="G85" s="145">
        <v>20</v>
      </c>
      <c r="H85" s="145">
        <v>34</v>
      </c>
      <c r="I85" s="145">
        <v>20</v>
      </c>
      <c r="J85" s="145">
        <v>8</v>
      </c>
      <c r="K85" s="48">
        <v>31</v>
      </c>
    </row>
    <row r="86" spans="1:11" ht="15" customHeight="1">
      <c r="A86" s="256"/>
      <c r="B86" s="44" t="s">
        <v>35</v>
      </c>
      <c r="C86" s="35">
        <v>5.074766355140188</v>
      </c>
      <c r="D86" s="145">
        <v>1</v>
      </c>
      <c r="E86" s="145">
        <v>2</v>
      </c>
      <c r="F86" s="145">
        <v>13</v>
      </c>
      <c r="G86" s="145">
        <v>16</v>
      </c>
      <c r="H86" s="145">
        <v>32</v>
      </c>
      <c r="I86" s="145">
        <v>26</v>
      </c>
      <c r="J86" s="145">
        <v>17</v>
      </c>
      <c r="K86" s="145">
        <v>32</v>
      </c>
    </row>
    <row r="87" spans="1:11" ht="15" customHeight="1">
      <c r="A87" s="256"/>
      <c r="B87" s="44" t="s">
        <v>36</v>
      </c>
      <c r="C87" s="35">
        <v>5.364485981308412</v>
      </c>
      <c r="D87" s="145">
        <v>1</v>
      </c>
      <c r="E87" s="145">
        <v>3</v>
      </c>
      <c r="F87" s="145">
        <v>3</v>
      </c>
      <c r="G87" s="145">
        <v>18</v>
      </c>
      <c r="H87" s="145">
        <v>31</v>
      </c>
      <c r="I87" s="145">
        <v>26</v>
      </c>
      <c r="J87" s="145">
        <v>25</v>
      </c>
      <c r="K87" s="145">
        <v>32</v>
      </c>
    </row>
    <row r="88" spans="1:11" ht="15" customHeight="1">
      <c r="A88" s="256"/>
      <c r="B88" s="44" t="s">
        <v>37</v>
      </c>
      <c r="C88" s="35">
        <v>3.475728155339807</v>
      </c>
      <c r="D88" s="145">
        <v>14</v>
      </c>
      <c r="E88" s="145">
        <v>21</v>
      </c>
      <c r="F88" s="145">
        <v>22</v>
      </c>
      <c r="G88" s="145">
        <v>15</v>
      </c>
      <c r="H88" s="145">
        <v>14</v>
      </c>
      <c r="I88" s="145">
        <v>13</v>
      </c>
      <c r="J88" s="145">
        <v>4</v>
      </c>
      <c r="K88" s="145">
        <v>36</v>
      </c>
    </row>
    <row r="89" spans="1:11" ht="15" customHeight="1">
      <c r="A89" s="257"/>
      <c r="B89" s="44" t="s">
        <v>38</v>
      </c>
      <c r="C89" s="35">
        <v>5.054054054054056</v>
      </c>
      <c r="D89" s="145">
        <v>1</v>
      </c>
      <c r="E89" s="145">
        <v>3</v>
      </c>
      <c r="F89" s="145">
        <v>8</v>
      </c>
      <c r="G89" s="145">
        <v>21</v>
      </c>
      <c r="H89" s="145">
        <v>34</v>
      </c>
      <c r="I89" s="145">
        <v>32</v>
      </c>
      <c r="J89" s="145">
        <v>12</v>
      </c>
      <c r="K89" s="145">
        <v>28</v>
      </c>
    </row>
    <row r="90" spans="1:3" ht="12.75">
      <c r="A90" s="28"/>
      <c r="B90" s="15"/>
      <c r="C90" s="20"/>
    </row>
    <row r="91" spans="1:2" ht="12.75">
      <c r="A91" s="28"/>
      <c r="B91" s="5" t="s">
        <v>68</v>
      </c>
    </row>
    <row r="92" ht="12.75">
      <c r="B92" s="5"/>
    </row>
    <row r="93" spans="2:4" ht="15" customHeight="1">
      <c r="B93" s="5"/>
      <c r="C93" s="16" t="s">
        <v>9</v>
      </c>
      <c r="D93" s="16" t="s">
        <v>10</v>
      </c>
    </row>
    <row r="94" spans="2:4" ht="15" customHeight="1">
      <c r="B94" s="3" t="s">
        <v>48</v>
      </c>
      <c r="C94" s="3">
        <v>36</v>
      </c>
      <c r="D94" s="107">
        <f>(C94/C97)</f>
        <v>0.2589928057553957</v>
      </c>
    </row>
    <row r="95" spans="2:4" ht="15" customHeight="1">
      <c r="B95" s="3" t="s">
        <v>40</v>
      </c>
      <c r="C95" s="3">
        <v>97</v>
      </c>
      <c r="D95" s="107">
        <f>(C95/C97)</f>
        <v>0.697841726618705</v>
      </c>
    </row>
    <row r="96" spans="2:4" ht="15" customHeight="1">
      <c r="B96" s="3" t="s">
        <v>5</v>
      </c>
      <c r="C96" s="3">
        <v>6</v>
      </c>
      <c r="D96" s="107">
        <f>(C96/C97)</f>
        <v>0.04316546762589928</v>
      </c>
    </row>
    <row r="97" spans="2:4" ht="15" customHeight="1">
      <c r="B97" s="6" t="s">
        <v>43</v>
      </c>
      <c r="C97" s="6">
        <f>SUM(C94:C96)</f>
        <v>139</v>
      </c>
      <c r="D97" s="107">
        <f>(C97/C97)</f>
        <v>1</v>
      </c>
    </row>
    <row r="98" spans="2:3" ht="12.75">
      <c r="B98" s="5"/>
      <c r="C98" s="20"/>
    </row>
    <row r="99" ht="12.75">
      <c r="B99" s="5" t="s">
        <v>75</v>
      </c>
    </row>
    <row r="100" ht="12.75">
      <c r="B100" s="5"/>
    </row>
    <row r="101" spans="2:4" ht="15" customHeight="1">
      <c r="B101" s="5"/>
      <c r="C101" s="46" t="s">
        <v>9</v>
      </c>
      <c r="D101" s="46" t="s">
        <v>128</v>
      </c>
    </row>
    <row r="102" spans="2:4" ht="15" customHeight="1">
      <c r="B102" s="9" t="s">
        <v>66</v>
      </c>
      <c r="C102" s="145">
        <v>19</v>
      </c>
      <c r="D102" s="107">
        <f>(C102/139)</f>
        <v>0.1366906474820144</v>
      </c>
    </row>
    <row r="103" spans="2:4" ht="15" customHeight="1">
      <c r="B103" s="9" t="s">
        <v>41</v>
      </c>
      <c r="C103" s="145">
        <v>85</v>
      </c>
      <c r="D103" s="107">
        <f>(C103/139)</f>
        <v>0.6115107913669064</v>
      </c>
    </row>
    <row r="104" spans="2:4" ht="15" customHeight="1">
      <c r="B104" s="9" t="s">
        <v>42</v>
      </c>
      <c r="C104" s="145">
        <v>1</v>
      </c>
      <c r="D104" s="107">
        <f>(C104/139)</f>
        <v>0.007194244604316547</v>
      </c>
    </row>
    <row r="105" spans="2:4" ht="15" customHeight="1">
      <c r="B105" s="9" t="s">
        <v>67</v>
      </c>
      <c r="C105" s="145">
        <v>12</v>
      </c>
      <c r="D105" s="107">
        <f>(C105/139)</f>
        <v>0.08633093525179857</v>
      </c>
    </row>
    <row r="106" spans="2:4" ht="15" customHeight="1">
      <c r="B106" s="9" t="s">
        <v>5</v>
      </c>
      <c r="C106" s="145">
        <v>38</v>
      </c>
      <c r="D106" s="107">
        <f>(C106/139)</f>
        <v>0.2733812949640288</v>
      </c>
    </row>
    <row r="107" spans="2:3" ht="12.75">
      <c r="B107" s="5"/>
      <c r="C107" s="7"/>
    </row>
    <row r="108" ht="12.75">
      <c r="B108" s="147" t="s">
        <v>132</v>
      </c>
    </row>
    <row r="109" ht="12.75">
      <c r="B109" s="147" t="s">
        <v>131</v>
      </c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</sheetData>
  <mergeCells count="6">
    <mergeCell ref="H6:L6"/>
    <mergeCell ref="A85:A89"/>
    <mergeCell ref="B6:B7"/>
    <mergeCell ref="C6:E6"/>
    <mergeCell ref="F6:F7"/>
    <mergeCell ref="D82:J82"/>
  </mergeCells>
  <printOptions/>
  <pageMargins left="0.37" right="0.31" top="0.43" bottom="0.48" header="0" footer="0"/>
  <pageSetup fitToHeight="3" horizontalDpi="600" verticalDpi="600" orientation="landscape" paperSize="9" scale="65" r:id="rId2"/>
  <headerFooter alignWithMargins="0">
    <oddHeader>&amp;R
</oddHeader>
    <oddFooter>&amp;R&amp;A - &amp;P</oddFooter>
  </headerFooter>
  <rowBreaks count="1" manualBreakCount="1">
    <brk id="5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1">
      <selection activeCell="D83" sqref="D83:J83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140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39" t="s">
        <v>95</v>
      </c>
      <c r="C8" s="131">
        <v>57</v>
      </c>
      <c r="D8" s="131">
        <v>22</v>
      </c>
      <c r="E8" s="131">
        <v>1</v>
      </c>
      <c r="F8" s="123">
        <f>SUM(C8:E8)</f>
        <v>80</v>
      </c>
      <c r="G8" s="20"/>
      <c r="H8" s="132">
        <v>10</v>
      </c>
      <c r="I8" s="132">
        <v>70</v>
      </c>
      <c r="J8" s="104">
        <v>0</v>
      </c>
      <c r="K8" s="132">
        <v>4</v>
      </c>
      <c r="L8" s="104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39" t="s">
        <v>98</v>
      </c>
      <c r="C9" s="131">
        <v>76</v>
      </c>
      <c r="D9" s="131">
        <v>17</v>
      </c>
      <c r="E9" s="131">
        <v>1</v>
      </c>
      <c r="F9" s="123">
        <f>SUM(C9:E9)</f>
        <v>94</v>
      </c>
      <c r="G9" s="20"/>
      <c r="H9" s="132">
        <v>15</v>
      </c>
      <c r="I9" s="132">
        <v>71</v>
      </c>
      <c r="J9" s="104">
        <v>0</v>
      </c>
      <c r="K9" s="132">
        <v>8</v>
      </c>
      <c r="L9" s="104">
        <v>0</v>
      </c>
      <c r="M9" s="140"/>
      <c r="P9" s="18"/>
      <c r="Q9" s="18"/>
      <c r="R9" s="18"/>
      <c r="S9" s="18"/>
      <c r="T9" s="18"/>
    </row>
    <row r="10" spans="1:20" ht="15" customHeight="1">
      <c r="A10" s="41"/>
      <c r="B10" s="128" t="s">
        <v>6</v>
      </c>
      <c r="C10" s="129">
        <f>SUM(C8:C9)</f>
        <v>133</v>
      </c>
      <c r="D10" s="129">
        <f>SUM(D8:D9)</f>
        <v>39</v>
      </c>
      <c r="E10" s="129">
        <f>SUM(E8:E9)</f>
        <v>2</v>
      </c>
      <c r="F10" s="129">
        <f>SUM(F8:F9)</f>
        <v>174</v>
      </c>
      <c r="G10" s="94"/>
      <c r="H10" s="129">
        <f>SUM(H8:H9)</f>
        <v>25</v>
      </c>
      <c r="I10" s="129">
        <f>SUM(I8:I9)</f>
        <v>141</v>
      </c>
      <c r="J10" s="129">
        <f>SUM(J8:J9)</f>
        <v>0</v>
      </c>
      <c r="K10" s="129">
        <f>SUM(K8:K9)</f>
        <v>12</v>
      </c>
      <c r="L10" s="129">
        <f>SUM(L8:L9)</f>
        <v>0</v>
      </c>
      <c r="M10" s="17"/>
      <c r="P10" s="18"/>
      <c r="Q10" s="18"/>
      <c r="R10" s="18"/>
      <c r="S10" s="18"/>
      <c r="T10" s="18"/>
    </row>
    <row r="11" spans="5:6" ht="12.75">
      <c r="E11" s="28"/>
      <c r="F11" s="28"/>
    </row>
    <row r="12" spans="8:15" ht="12.75">
      <c r="H12" s="105"/>
      <c r="N12" s="32"/>
      <c r="O12" s="32"/>
    </row>
    <row r="13" spans="2:9" ht="12.75">
      <c r="B13" s="5" t="s">
        <v>71</v>
      </c>
      <c r="H13" s="31" t="s">
        <v>55</v>
      </c>
      <c r="I13" s="32"/>
    </row>
    <row r="14" spans="2:9" ht="12.75">
      <c r="B14" s="5"/>
      <c r="H14" s="32"/>
      <c r="I14" s="32"/>
    </row>
    <row r="15" spans="2:9" ht="15" customHeight="1">
      <c r="B15" s="5"/>
      <c r="C15" s="46" t="s">
        <v>9</v>
      </c>
      <c r="D15" s="46" t="s">
        <v>128</v>
      </c>
      <c r="H15" s="32" t="s">
        <v>49</v>
      </c>
      <c r="I15" s="32" t="s">
        <v>51</v>
      </c>
    </row>
    <row r="16" spans="2:9" ht="15" customHeight="1">
      <c r="B16" s="9" t="s">
        <v>56</v>
      </c>
      <c r="C16" s="141">
        <v>122</v>
      </c>
      <c r="D16" s="107">
        <f>(C16/174)</f>
        <v>0.7011494252873564</v>
      </c>
      <c r="H16" s="32" t="s">
        <v>52</v>
      </c>
      <c r="I16" s="32" t="s">
        <v>53</v>
      </c>
    </row>
    <row r="17" spans="2:9" ht="15" customHeight="1">
      <c r="B17" s="9" t="s">
        <v>11</v>
      </c>
      <c r="C17" s="141">
        <v>56</v>
      </c>
      <c r="D17" s="107">
        <f aca="true" t="shared" si="0" ref="D17:D23">(C17/174)</f>
        <v>0.3218390804597701</v>
      </c>
      <c r="H17" s="32" t="s">
        <v>7</v>
      </c>
      <c r="I17" s="32" t="s">
        <v>54</v>
      </c>
    </row>
    <row r="18" spans="2:4" ht="15" customHeight="1">
      <c r="B18" s="9" t="s">
        <v>12</v>
      </c>
      <c r="C18" s="141">
        <v>96</v>
      </c>
      <c r="D18" s="107">
        <f t="shared" si="0"/>
        <v>0.5517241379310345</v>
      </c>
    </row>
    <row r="19" spans="2:8" ht="15" customHeight="1">
      <c r="B19" s="9" t="s">
        <v>15</v>
      </c>
      <c r="C19" s="141">
        <v>18</v>
      </c>
      <c r="D19" s="107">
        <f t="shared" si="0"/>
        <v>0.10344827586206896</v>
      </c>
      <c r="H19" s="105"/>
    </row>
    <row r="20" spans="2:4" ht="15" customHeight="1">
      <c r="B20" s="9" t="s">
        <v>13</v>
      </c>
      <c r="C20" s="141">
        <v>9</v>
      </c>
      <c r="D20" s="107">
        <f t="shared" si="0"/>
        <v>0.05172413793103448</v>
      </c>
    </row>
    <row r="21" spans="2:8" ht="15" customHeight="1">
      <c r="B21" s="9" t="s">
        <v>14</v>
      </c>
      <c r="C21" s="141">
        <v>9</v>
      </c>
      <c r="D21" s="107">
        <f t="shared" si="0"/>
        <v>0.05172413793103448</v>
      </c>
      <c r="H21" s="105"/>
    </row>
    <row r="22" spans="2:4" ht="15" customHeight="1">
      <c r="B22" s="24" t="s">
        <v>8</v>
      </c>
      <c r="C22" s="141">
        <v>11</v>
      </c>
      <c r="D22" s="107">
        <f t="shared" si="0"/>
        <v>0.06321839080459771</v>
      </c>
    </row>
    <row r="23" spans="2:4" ht="15" customHeight="1">
      <c r="B23" s="9" t="s">
        <v>5</v>
      </c>
      <c r="C23" s="141">
        <v>1</v>
      </c>
      <c r="D23" s="107">
        <f t="shared" si="0"/>
        <v>0.005747126436781609</v>
      </c>
    </row>
    <row r="24" spans="2:4" ht="12.75">
      <c r="B24" s="105"/>
      <c r="D24" s="113"/>
    </row>
    <row r="25" spans="2:4" ht="12.75">
      <c r="B25" s="5"/>
      <c r="D25" s="113"/>
    </row>
    <row r="26" spans="2:4" ht="12.75">
      <c r="B26" s="5" t="s">
        <v>72</v>
      </c>
      <c r="D26" s="113"/>
    </row>
    <row r="27" spans="2:4" ht="12.75">
      <c r="B27" s="5"/>
      <c r="D27" s="113"/>
    </row>
    <row r="28" spans="2:4" ht="15" customHeight="1">
      <c r="B28" s="5"/>
      <c r="C28" s="46" t="s">
        <v>9</v>
      </c>
      <c r="D28" s="46" t="s">
        <v>128</v>
      </c>
    </row>
    <row r="29" spans="2:4" ht="15" customHeight="1">
      <c r="B29" s="9" t="s">
        <v>57</v>
      </c>
      <c r="C29" s="141">
        <v>24</v>
      </c>
      <c r="D29" s="107">
        <f aca="true" t="shared" si="1" ref="D29:D34">(C29/174)</f>
        <v>0.13793103448275862</v>
      </c>
    </row>
    <row r="30" spans="2:4" ht="15" customHeight="1">
      <c r="B30" s="9" t="s">
        <v>16</v>
      </c>
      <c r="C30" s="141">
        <v>62</v>
      </c>
      <c r="D30" s="107">
        <f t="shared" si="1"/>
        <v>0.3563218390804598</v>
      </c>
    </row>
    <row r="31" spans="2:4" ht="15" customHeight="1">
      <c r="B31" s="9" t="s">
        <v>47</v>
      </c>
      <c r="C31" s="141">
        <v>71</v>
      </c>
      <c r="D31" s="107">
        <f t="shared" si="1"/>
        <v>0.40804597701149425</v>
      </c>
    </row>
    <row r="32" spans="2:4" ht="15" customHeight="1">
      <c r="B32" s="9" t="s">
        <v>17</v>
      </c>
      <c r="C32" s="141">
        <v>12</v>
      </c>
      <c r="D32" s="107">
        <f t="shared" si="1"/>
        <v>0.06896551724137931</v>
      </c>
    </row>
    <row r="33" spans="2:4" ht="15" customHeight="1">
      <c r="B33" s="24" t="s">
        <v>8</v>
      </c>
      <c r="C33" s="141">
        <v>10</v>
      </c>
      <c r="D33" s="107">
        <f t="shared" si="1"/>
        <v>0.05747126436781609</v>
      </c>
    </row>
    <row r="34" spans="2:4" ht="15" customHeight="1">
      <c r="B34" s="9" t="s">
        <v>5</v>
      </c>
      <c r="C34" s="142">
        <v>0</v>
      </c>
      <c r="D34" s="107">
        <f t="shared" si="1"/>
        <v>0</v>
      </c>
    </row>
    <row r="35" spans="2:4" ht="12.75">
      <c r="B35" s="105"/>
      <c r="C35" s="7"/>
      <c r="D35" s="114"/>
    </row>
    <row r="36" ht="12.75">
      <c r="B36" s="5"/>
    </row>
    <row r="37" ht="12.75">
      <c r="B37" s="5" t="s">
        <v>73</v>
      </c>
    </row>
    <row r="38" ht="12.75">
      <c r="B38" s="5"/>
    </row>
    <row r="39" spans="2:4" ht="15" customHeight="1">
      <c r="B39" s="5"/>
      <c r="C39" s="46" t="s">
        <v>9</v>
      </c>
      <c r="D39" s="46" t="s">
        <v>128</v>
      </c>
    </row>
    <row r="40" spans="2:16" ht="15" customHeight="1">
      <c r="B40" s="9" t="s">
        <v>18</v>
      </c>
      <c r="C40" s="141">
        <v>42</v>
      </c>
      <c r="D40" s="107">
        <f aca="true" t="shared" si="2" ref="D40:D49">(C40/174)</f>
        <v>0.2413793103448276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116"/>
    </row>
    <row r="41" spans="2:4" ht="15" customHeight="1">
      <c r="B41" s="9" t="s">
        <v>19</v>
      </c>
      <c r="C41" s="141">
        <v>34</v>
      </c>
      <c r="D41" s="107">
        <f t="shared" si="2"/>
        <v>0.19540229885057472</v>
      </c>
    </row>
    <row r="42" spans="2:4" ht="15" customHeight="1">
      <c r="B42" s="9" t="s">
        <v>20</v>
      </c>
      <c r="C42" s="141">
        <v>21</v>
      </c>
      <c r="D42" s="107">
        <f t="shared" si="2"/>
        <v>0.1206896551724138</v>
      </c>
    </row>
    <row r="43" spans="2:4" ht="15" customHeight="1">
      <c r="B43" s="9" t="s">
        <v>21</v>
      </c>
      <c r="C43" s="141">
        <v>70</v>
      </c>
      <c r="D43" s="107">
        <f t="shared" si="2"/>
        <v>0.40229885057471265</v>
      </c>
    </row>
    <row r="44" spans="2:4" ht="15" customHeight="1">
      <c r="B44" s="9" t="s">
        <v>58</v>
      </c>
      <c r="C44" s="141">
        <v>26</v>
      </c>
      <c r="D44" s="107">
        <f t="shared" si="2"/>
        <v>0.14942528735632185</v>
      </c>
    </row>
    <row r="45" spans="2:4" ht="15" customHeight="1">
      <c r="B45" s="9" t="s">
        <v>22</v>
      </c>
      <c r="C45" s="141">
        <v>7</v>
      </c>
      <c r="D45" s="107">
        <f t="shared" si="2"/>
        <v>0.040229885057471264</v>
      </c>
    </row>
    <row r="46" spans="2:4" ht="15" customHeight="1">
      <c r="B46" s="9" t="s">
        <v>59</v>
      </c>
      <c r="C46" s="141">
        <v>3</v>
      </c>
      <c r="D46" s="107">
        <f t="shared" si="2"/>
        <v>0.017241379310344827</v>
      </c>
    </row>
    <row r="47" spans="2:4" ht="15" customHeight="1">
      <c r="B47" s="9" t="s">
        <v>23</v>
      </c>
      <c r="C47" s="141">
        <v>22</v>
      </c>
      <c r="D47" s="107">
        <f t="shared" si="2"/>
        <v>0.12643678160919541</v>
      </c>
    </row>
    <row r="48" spans="2:4" ht="15" customHeight="1">
      <c r="B48" s="9" t="s">
        <v>8</v>
      </c>
      <c r="C48" s="141">
        <v>13</v>
      </c>
      <c r="D48" s="107">
        <f t="shared" si="2"/>
        <v>0.07471264367816093</v>
      </c>
    </row>
    <row r="49" spans="2:4" ht="15" customHeight="1">
      <c r="B49" s="9" t="s">
        <v>5</v>
      </c>
      <c r="C49" s="142">
        <v>0</v>
      </c>
      <c r="D49" s="107">
        <f t="shared" si="2"/>
        <v>0</v>
      </c>
    </row>
    <row r="50" spans="2:4" ht="12.75">
      <c r="B50" s="28"/>
      <c r="C50" s="28"/>
      <c r="D50" s="117"/>
    </row>
    <row r="51" spans="2:4" ht="12.75">
      <c r="B51" s="147" t="s">
        <v>132</v>
      </c>
      <c r="C51" s="28"/>
      <c r="D51" s="117"/>
    </row>
    <row r="52" spans="2:4" ht="12.75">
      <c r="B52" s="147" t="s">
        <v>131</v>
      </c>
      <c r="C52" s="28"/>
      <c r="D52" s="117"/>
    </row>
    <row r="53" ht="12.75">
      <c r="B53" s="5"/>
    </row>
    <row r="54" ht="12.75">
      <c r="B54" s="5" t="s">
        <v>74</v>
      </c>
    </row>
    <row r="55" ht="12.75">
      <c r="B55" s="5"/>
    </row>
    <row r="56" spans="2:4" ht="15" customHeight="1">
      <c r="B56" s="5"/>
      <c r="C56" s="46" t="s">
        <v>9</v>
      </c>
      <c r="D56" s="46" t="s">
        <v>128</v>
      </c>
    </row>
    <row r="57" spans="2:4" ht="15" customHeight="1">
      <c r="B57" s="9" t="s">
        <v>24</v>
      </c>
      <c r="C57" s="141">
        <v>8</v>
      </c>
      <c r="D57" s="107">
        <f aca="true" t="shared" si="3" ref="D57:D67">(C57/174)</f>
        <v>0.04597701149425287</v>
      </c>
    </row>
    <row r="58" spans="2:4" ht="15" customHeight="1">
      <c r="B58" s="9" t="s">
        <v>60</v>
      </c>
      <c r="C58" s="141">
        <v>50</v>
      </c>
      <c r="D58" s="107">
        <f t="shared" si="3"/>
        <v>0.28735632183908044</v>
      </c>
    </row>
    <row r="59" spans="2:4" ht="15" customHeight="1">
      <c r="B59" s="9" t="s">
        <v>61</v>
      </c>
      <c r="C59" s="141">
        <v>108</v>
      </c>
      <c r="D59" s="107">
        <f t="shared" si="3"/>
        <v>0.6206896551724138</v>
      </c>
    </row>
    <row r="60" spans="2:4" ht="15" customHeight="1">
      <c r="B60" s="9" t="s">
        <v>25</v>
      </c>
      <c r="C60" s="141">
        <v>67</v>
      </c>
      <c r="D60" s="107">
        <f t="shared" si="3"/>
        <v>0.3850574712643678</v>
      </c>
    </row>
    <row r="61" spans="2:4" ht="15" customHeight="1">
      <c r="B61" s="9" t="s">
        <v>62</v>
      </c>
      <c r="C61" s="141">
        <v>20</v>
      </c>
      <c r="D61" s="107">
        <f t="shared" si="3"/>
        <v>0.11494252873563218</v>
      </c>
    </row>
    <row r="62" spans="2:4" ht="15" customHeight="1">
      <c r="B62" s="9" t="s">
        <v>26</v>
      </c>
      <c r="C62" s="141">
        <v>63</v>
      </c>
      <c r="D62" s="107">
        <f t="shared" si="3"/>
        <v>0.3620689655172414</v>
      </c>
    </row>
    <row r="63" spans="2:4" ht="15" customHeight="1">
      <c r="B63" s="9" t="s">
        <v>27</v>
      </c>
      <c r="C63" s="141">
        <v>52</v>
      </c>
      <c r="D63" s="107">
        <f t="shared" si="3"/>
        <v>0.2988505747126437</v>
      </c>
    </row>
    <row r="64" spans="2:4" ht="15" customHeight="1">
      <c r="B64" s="9" t="s">
        <v>64</v>
      </c>
      <c r="C64" s="141">
        <v>1</v>
      </c>
      <c r="D64" s="107">
        <f t="shared" si="3"/>
        <v>0.005747126436781609</v>
      </c>
    </row>
    <row r="65" spans="2:4" ht="15" customHeight="1">
      <c r="B65" s="9" t="s">
        <v>28</v>
      </c>
      <c r="C65" s="141">
        <v>58</v>
      </c>
      <c r="D65" s="107">
        <f t="shared" si="3"/>
        <v>0.3333333333333333</v>
      </c>
    </row>
    <row r="66" spans="2:4" ht="15" customHeight="1">
      <c r="B66" s="24" t="s">
        <v>8</v>
      </c>
      <c r="C66" s="141">
        <v>4</v>
      </c>
      <c r="D66" s="107">
        <f t="shared" si="3"/>
        <v>0.022988505747126436</v>
      </c>
    </row>
    <row r="67" spans="2:4" ht="15" customHeight="1">
      <c r="B67" s="9" t="s">
        <v>5</v>
      </c>
      <c r="C67" s="141">
        <v>1</v>
      </c>
      <c r="D67" s="107">
        <f t="shared" si="3"/>
        <v>0.005747126436781609</v>
      </c>
    </row>
    <row r="68" spans="2:3" ht="12.75">
      <c r="B68" s="5"/>
      <c r="C68" s="20"/>
    </row>
    <row r="69" spans="2:4" ht="12.75">
      <c r="B69" s="5"/>
      <c r="C69" s="17"/>
      <c r="D69" s="113"/>
    </row>
    <row r="70" spans="2:4" ht="15" customHeight="1">
      <c r="B70" s="6" t="s">
        <v>130</v>
      </c>
      <c r="C70" s="46" t="s">
        <v>9</v>
      </c>
      <c r="D70" s="119" t="s">
        <v>10</v>
      </c>
    </row>
    <row r="71" spans="2:4" ht="15" customHeight="1">
      <c r="B71" s="9" t="s">
        <v>29</v>
      </c>
      <c r="C71" s="141">
        <v>27</v>
      </c>
      <c r="D71" s="107">
        <f>(C71/C78)</f>
        <v>0.36</v>
      </c>
    </row>
    <row r="72" spans="2:4" ht="15" customHeight="1">
      <c r="B72" s="9" t="s">
        <v>63</v>
      </c>
      <c r="C72" s="141">
        <v>3</v>
      </c>
      <c r="D72" s="107">
        <f>(C72/C78)</f>
        <v>0.04</v>
      </c>
    </row>
    <row r="73" spans="2:4" ht="15" customHeight="1">
      <c r="B73" s="9" t="s">
        <v>30</v>
      </c>
      <c r="C73" s="141">
        <v>4</v>
      </c>
      <c r="D73" s="107">
        <f>(C73/C78)</f>
        <v>0.05333333333333334</v>
      </c>
    </row>
    <row r="74" spans="2:4" ht="15" customHeight="1">
      <c r="B74" s="9" t="s">
        <v>31</v>
      </c>
      <c r="C74" s="141">
        <v>2</v>
      </c>
      <c r="D74" s="107">
        <f>(C74/C78)</f>
        <v>0.02666666666666667</v>
      </c>
    </row>
    <row r="75" spans="2:4" ht="15" customHeight="1">
      <c r="B75" s="9" t="s">
        <v>32</v>
      </c>
      <c r="C75" s="141">
        <v>38</v>
      </c>
      <c r="D75" s="107">
        <f>(C75/C78)</f>
        <v>0.5066666666666667</v>
      </c>
    </row>
    <row r="76" spans="2:4" ht="15" customHeight="1">
      <c r="B76" s="9" t="s">
        <v>33</v>
      </c>
      <c r="C76" s="142">
        <v>0</v>
      </c>
      <c r="D76" s="107">
        <f>(C76/C78)</f>
        <v>0</v>
      </c>
    </row>
    <row r="77" spans="2:4" ht="15" customHeight="1">
      <c r="B77" s="9" t="s">
        <v>5</v>
      </c>
      <c r="C77" s="141">
        <v>1</v>
      </c>
      <c r="D77" s="107">
        <f>(C77/C78)</f>
        <v>0.013333333333333334</v>
      </c>
    </row>
    <row r="78" spans="2:4" ht="15" customHeight="1">
      <c r="B78" s="43" t="s">
        <v>43</v>
      </c>
      <c r="C78" s="6">
        <f>SUM(C71:C77)</f>
        <v>75</v>
      </c>
      <c r="D78" s="107">
        <f>(C78/C78)</f>
        <v>1</v>
      </c>
    </row>
    <row r="79" ht="12.75">
      <c r="B79" s="5"/>
    </row>
    <row r="80" ht="12.75">
      <c r="B80" s="5"/>
    </row>
    <row r="81" ht="12.75">
      <c r="B81" s="5" t="s">
        <v>65</v>
      </c>
    </row>
    <row r="82" ht="12.75">
      <c r="B82" s="5"/>
    </row>
    <row r="83" spans="2:10" ht="12.75">
      <c r="B83" s="5"/>
      <c r="D83" s="260" t="s">
        <v>160</v>
      </c>
      <c r="E83" s="260"/>
      <c r="F83" s="260"/>
      <c r="G83" s="260"/>
      <c r="H83" s="260"/>
      <c r="I83" s="260"/>
      <c r="J83" s="260"/>
    </row>
    <row r="84" spans="1:11" ht="15.75" customHeight="1">
      <c r="A84" s="5"/>
      <c r="C84" s="16" t="s">
        <v>44</v>
      </c>
      <c r="D84" s="16">
        <v>1</v>
      </c>
      <c r="E84" s="16">
        <v>2</v>
      </c>
      <c r="F84" s="16">
        <v>3</v>
      </c>
      <c r="G84" s="16">
        <v>4</v>
      </c>
      <c r="H84" s="16">
        <v>5</v>
      </c>
      <c r="I84" s="16">
        <v>6</v>
      </c>
      <c r="J84" s="16">
        <v>7</v>
      </c>
      <c r="K84" s="16" t="s">
        <v>45</v>
      </c>
    </row>
    <row r="85" spans="1:9" ht="7.5" customHeight="1">
      <c r="A85" s="27"/>
      <c r="B85" s="57"/>
      <c r="C85" s="122"/>
      <c r="I85" s="18"/>
    </row>
    <row r="86" spans="1:11" ht="15.75" customHeight="1">
      <c r="A86" s="255"/>
      <c r="B86" s="44" t="s">
        <v>34</v>
      </c>
      <c r="C86" s="35">
        <v>4.670807453416149</v>
      </c>
      <c r="D86" s="141">
        <v>4</v>
      </c>
      <c r="E86" s="141">
        <v>7</v>
      </c>
      <c r="F86" s="141">
        <v>20</v>
      </c>
      <c r="G86" s="141">
        <v>33</v>
      </c>
      <c r="H86" s="141">
        <v>54</v>
      </c>
      <c r="I86" s="141">
        <v>29</v>
      </c>
      <c r="J86" s="141">
        <v>14</v>
      </c>
      <c r="K86" s="141">
        <v>13</v>
      </c>
    </row>
    <row r="87" spans="1:11" ht="15.75" customHeight="1">
      <c r="A87" s="256"/>
      <c r="B87" s="44" t="s">
        <v>35</v>
      </c>
      <c r="C87" s="35">
        <v>5.3037974683544284</v>
      </c>
      <c r="D87" s="141">
        <v>2</v>
      </c>
      <c r="E87" s="141">
        <v>4</v>
      </c>
      <c r="F87" s="141">
        <v>11</v>
      </c>
      <c r="G87" s="141">
        <v>23</v>
      </c>
      <c r="H87" s="141">
        <v>38</v>
      </c>
      <c r="I87" s="141">
        <v>47</v>
      </c>
      <c r="J87" s="141">
        <v>33</v>
      </c>
      <c r="K87" s="141">
        <v>16</v>
      </c>
    </row>
    <row r="88" spans="1:11" ht="15.75" customHeight="1">
      <c r="A88" s="256"/>
      <c r="B88" s="44" t="s">
        <v>36</v>
      </c>
      <c r="C88" s="35">
        <v>5.39375</v>
      </c>
      <c r="D88" s="141">
        <v>3</v>
      </c>
      <c r="E88" s="141">
        <v>4</v>
      </c>
      <c r="F88" s="141">
        <v>8</v>
      </c>
      <c r="G88" s="141">
        <v>23</v>
      </c>
      <c r="H88" s="141">
        <v>36</v>
      </c>
      <c r="I88" s="141">
        <v>46</v>
      </c>
      <c r="J88" s="141">
        <v>40</v>
      </c>
      <c r="K88" s="141">
        <v>14</v>
      </c>
    </row>
    <row r="89" spans="1:11" ht="15.75" customHeight="1">
      <c r="A89" s="256"/>
      <c r="B89" s="44" t="s">
        <v>37</v>
      </c>
      <c r="C89" s="35">
        <v>4.219512195121952</v>
      </c>
      <c r="D89" s="141">
        <v>3</v>
      </c>
      <c r="E89" s="141">
        <v>25</v>
      </c>
      <c r="F89" s="141">
        <v>21</v>
      </c>
      <c r="G89" s="141">
        <v>45</v>
      </c>
      <c r="H89" s="141">
        <v>34</v>
      </c>
      <c r="I89" s="141">
        <v>26</v>
      </c>
      <c r="J89" s="141">
        <v>10</v>
      </c>
      <c r="K89" s="141">
        <v>10</v>
      </c>
    </row>
    <row r="90" spans="1:11" ht="15.75" customHeight="1">
      <c r="A90" s="257"/>
      <c r="B90" s="44" t="s">
        <v>38</v>
      </c>
      <c r="C90" s="35">
        <v>4.854545454545453</v>
      </c>
      <c r="D90" s="3">
        <v>0</v>
      </c>
      <c r="E90" s="141">
        <v>11</v>
      </c>
      <c r="F90" s="141">
        <v>13</v>
      </c>
      <c r="G90" s="141">
        <v>33</v>
      </c>
      <c r="H90" s="141">
        <v>58</v>
      </c>
      <c r="I90" s="141">
        <v>32</v>
      </c>
      <c r="J90" s="141">
        <v>18</v>
      </c>
      <c r="K90" s="141">
        <v>9</v>
      </c>
    </row>
    <row r="91" spans="1:3" ht="12.75">
      <c r="A91" s="28"/>
      <c r="B91" s="15"/>
      <c r="C91" s="20"/>
    </row>
    <row r="92" spans="1:2" ht="12.75">
      <c r="A92" s="28"/>
      <c r="B92" s="5" t="s">
        <v>68</v>
      </c>
    </row>
    <row r="93" ht="12.75">
      <c r="B93" s="5"/>
    </row>
    <row r="94" spans="2:4" ht="15" customHeight="1">
      <c r="B94" s="5"/>
      <c r="C94" s="16" t="s">
        <v>9</v>
      </c>
      <c r="D94" s="16" t="s">
        <v>10</v>
      </c>
    </row>
    <row r="95" spans="2:4" ht="15" customHeight="1">
      <c r="B95" s="3" t="s">
        <v>48</v>
      </c>
      <c r="C95" s="3">
        <v>75</v>
      </c>
      <c r="D95" s="107">
        <f>(C95/C98)</f>
        <v>0.43103448275862066</v>
      </c>
    </row>
    <row r="96" spans="2:4" ht="15" customHeight="1">
      <c r="B96" s="3" t="s">
        <v>40</v>
      </c>
      <c r="C96" s="3">
        <v>99</v>
      </c>
      <c r="D96" s="107">
        <f>(C96/C98)</f>
        <v>0.5689655172413793</v>
      </c>
    </row>
    <row r="97" spans="2:4" ht="15" customHeight="1">
      <c r="B97" s="3" t="s">
        <v>5</v>
      </c>
      <c r="C97" s="3">
        <v>0</v>
      </c>
      <c r="D97" s="107">
        <f>(C97/C98)</f>
        <v>0</v>
      </c>
    </row>
    <row r="98" spans="2:4" ht="15" customHeight="1">
      <c r="B98" s="6" t="s">
        <v>43</v>
      </c>
      <c r="C98" s="6">
        <f>SUM(C95:C97)</f>
        <v>174</v>
      </c>
      <c r="D98" s="107">
        <f>(C98/C98)</f>
        <v>1</v>
      </c>
    </row>
    <row r="99" spans="2:3" ht="12.75">
      <c r="B99" s="5"/>
      <c r="C99" s="20"/>
    </row>
    <row r="100" ht="12.75">
      <c r="B100" s="5" t="s">
        <v>75</v>
      </c>
    </row>
    <row r="101" ht="12.75">
      <c r="B101" s="5"/>
    </row>
    <row r="102" spans="2:4" ht="15" customHeight="1">
      <c r="B102" s="5"/>
      <c r="C102" s="46" t="s">
        <v>9</v>
      </c>
      <c r="D102" s="46" t="s">
        <v>128</v>
      </c>
    </row>
    <row r="103" spans="2:4" ht="15" customHeight="1">
      <c r="B103" s="9" t="s">
        <v>66</v>
      </c>
      <c r="C103" s="141">
        <v>32</v>
      </c>
      <c r="D103" s="107">
        <f>(C103/174)</f>
        <v>0.1839080459770115</v>
      </c>
    </row>
    <row r="104" spans="2:4" ht="15" customHeight="1">
      <c r="B104" s="9" t="s">
        <v>41</v>
      </c>
      <c r="C104" s="141">
        <v>101</v>
      </c>
      <c r="D104" s="107">
        <f>(C104/174)</f>
        <v>0.5804597701149425</v>
      </c>
    </row>
    <row r="105" spans="2:4" ht="15" customHeight="1">
      <c r="B105" s="9" t="s">
        <v>42</v>
      </c>
      <c r="C105" s="141">
        <v>13</v>
      </c>
      <c r="D105" s="107">
        <f>(C105/174)</f>
        <v>0.07471264367816093</v>
      </c>
    </row>
    <row r="106" spans="2:4" ht="15" customHeight="1">
      <c r="B106" s="9" t="s">
        <v>67</v>
      </c>
      <c r="C106" s="141">
        <v>8</v>
      </c>
      <c r="D106" s="107">
        <f>(C106/174)</f>
        <v>0.04597701149425287</v>
      </c>
    </row>
    <row r="107" spans="2:4" ht="15" customHeight="1">
      <c r="B107" s="9" t="s">
        <v>5</v>
      </c>
      <c r="C107" s="141">
        <v>43</v>
      </c>
      <c r="D107" s="107">
        <f>(C107/174)</f>
        <v>0.2471264367816092</v>
      </c>
    </row>
    <row r="108" spans="2:3" ht="12.75">
      <c r="B108" s="5"/>
      <c r="C108" s="7"/>
    </row>
    <row r="109" ht="12.75">
      <c r="B109" s="147" t="s">
        <v>132</v>
      </c>
    </row>
    <row r="110" ht="12.75">
      <c r="B110" s="147" t="s">
        <v>131</v>
      </c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</sheetData>
  <mergeCells count="6">
    <mergeCell ref="H6:L6"/>
    <mergeCell ref="A86:A90"/>
    <mergeCell ref="B6:B7"/>
    <mergeCell ref="C6:E6"/>
    <mergeCell ref="F6:F7"/>
    <mergeCell ref="D83:J83"/>
  </mergeCells>
  <printOptions/>
  <pageMargins left="0.37" right="0.31" top="0.43" bottom="0.48" header="0" footer="0"/>
  <pageSetup fitToHeight="2" horizontalDpi="600" verticalDpi="600" orientation="landscape" paperSize="9" scale="67" r:id="rId2"/>
  <headerFooter alignWithMargins="0">
    <oddHeader>&amp;R
</oddHeader>
    <oddFooter>&amp;R&amp;A - &amp;P</oddFooter>
  </headerFooter>
  <rowBreaks count="1" manualBreakCount="1">
    <brk id="5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">
      <selection activeCell="D82" sqref="D82:J82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10.4218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69</v>
      </c>
    </row>
    <row r="3" ht="12.75">
      <c r="B3" s="5" t="s">
        <v>141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35" t="s">
        <v>2</v>
      </c>
      <c r="C8" s="136">
        <v>154</v>
      </c>
      <c r="D8" s="136">
        <v>29</v>
      </c>
      <c r="E8" s="104">
        <v>0</v>
      </c>
      <c r="F8" s="134">
        <f>SUM(C8:E8)</f>
        <v>183</v>
      </c>
      <c r="G8" s="20"/>
      <c r="H8" s="104">
        <v>39</v>
      </c>
      <c r="I8" s="104">
        <v>141</v>
      </c>
      <c r="J8" s="104">
        <v>3</v>
      </c>
      <c r="K8" s="104">
        <v>6</v>
      </c>
      <c r="L8" s="104">
        <v>1</v>
      </c>
      <c r="M8" s="18"/>
      <c r="P8" s="18"/>
      <c r="Q8" s="18"/>
      <c r="R8" s="18"/>
      <c r="S8" s="18"/>
      <c r="T8" s="18"/>
    </row>
    <row r="9" spans="1:20" ht="15" customHeight="1">
      <c r="A9" s="41"/>
      <c r="B9" s="128" t="s">
        <v>6</v>
      </c>
      <c r="C9" s="134">
        <f>SUM(C8)</f>
        <v>154</v>
      </c>
      <c r="D9" s="134">
        <f>SUM(D8)</f>
        <v>29</v>
      </c>
      <c r="E9" s="134">
        <f>SUM(E8)</f>
        <v>0</v>
      </c>
      <c r="F9" s="134">
        <f>SUM(F8)</f>
        <v>183</v>
      </c>
      <c r="G9" s="94"/>
      <c r="H9" s="134">
        <f>SUM(H8)</f>
        <v>39</v>
      </c>
      <c r="I9" s="134">
        <f>SUM(I8)</f>
        <v>141</v>
      </c>
      <c r="J9" s="134">
        <f>SUM(J8)</f>
        <v>3</v>
      </c>
      <c r="K9" s="134">
        <f>SUM(K8)</f>
        <v>6</v>
      </c>
      <c r="L9" s="134">
        <f>SUM(L8)</f>
        <v>1</v>
      </c>
      <c r="M9" s="17"/>
      <c r="P9" s="18"/>
      <c r="Q9" s="18"/>
      <c r="R9" s="18"/>
      <c r="S9" s="18"/>
      <c r="T9" s="18"/>
    </row>
    <row r="10" spans="5:6" ht="12.75">
      <c r="E10" s="28"/>
      <c r="F10" s="28"/>
    </row>
    <row r="11" spans="8:15" ht="12.75">
      <c r="H11" s="105"/>
      <c r="N11" s="32"/>
      <c r="O11" s="32"/>
    </row>
    <row r="12" spans="2:9" ht="12.75">
      <c r="B12" s="5" t="s">
        <v>71</v>
      </c>
      <c r="H12" s="31" t="s">
        <v>55</v>
      </c>
      <c r="I12" s="32"/>
    </row>
    <row r="13" spans="2:9" ht="12.75">
      <c r="B13" s="5"/>
      <c r="H13" s="32"/>
      <c r="I13" s="32"/>
    </row>
    <row r="14" spans="2:9" ht="15" customHeight="1">
      <c r="B14" s="5"/>
      <c r="C14" s="46" t="s">
        <v>9</v>
      </c>
      <c r="D14" s="16" t="s">
        <v>128</v>
      </c>
      <c r="H14" s="32" t="s">
        <v>49</v>
      </c>
      <c r="I14" s="32" t="s">
        <v>51</v>
      </c>
    </row>
    <row r="15" spans="2:9" ht="15" customHeight="1">
      <c r="B15" s="9" t="s">
        <v>56</v>
      </c>
      <c r="C15" s="3">
        <v>120</v>
      </c>
      <c r="D15" s="107">
        <f>(C15/183)</f>
        <v>0.6557377049180327</v>
      </c>
      <c r="H15" s="32" t="s">
        <v>52</v>
      </c>
      <c r="I15" s="32" t="s">
        <v>53</v>
      </c>
    </row>
    <row r="16" spans="2:9" ht="15" customHeight="1">
      <c r="B16" s="9" t="s">
        <v>11</v>
      </c>
      <c r="C16" s="3">
        <v>47</v>
      </c>
      <c r="D16" s="107">
        <f aca="true" t="shared" si="0" ref="D16:D22">(C16/183)</f>
        <v>0.2568306010928962</v>
      </c>
      <c r="H16" s="32" t="s">
        <v>7</v>
      </c>
      <c r="I16" s="32" t="s">
        <v>54</v>
      </c>
    </row>
    <row r="17" spans="2:4" ht="15" customHeight="1">
      <c r="B17" s="9" t="s">
        <v>12</v>
      </c>
      <c r="C17" s="3">
        <v>98</v>
      </c>
      <c r="D17" s="107">
        <f t="shared" si="0"/>
        <v>0.5355191256830601</v>
      </c>
    </row>
    <row r="18" spans="2:8" ht="15" customHeight="1">
      <c r="B18" s="9" t="s">
        <v>15</v>
      </c>
      <c r="C18" s="3">
        <v>7</v>
      </c>
      <c r="D18" s="107">
        <f t="shared" si="0"/>
        <v>0.03825136612021858</v>
      </c>
      <c r="H18" s="105"/>
    </row>
    <row r="19" spans="2:4" ht="15" customHeight="1">
      <c r="B19" s="9" t="s">
        <v>13</v>
      </c>
      <c r="C19" s="3">
        <v>9</v>
      </c>
      <c r="D19" s="107">
        <f t="shared" si="0"/>
        <v>0.04918032786885246</v>
      </c>
    </row>
    <row r="20" spans="2:8" ht="15" customHeight="1">
      <c r="B20" s="9" t="s">
        <v>14</v>
      </c>
      <c r="C20" s="3">
        <v>10</v>
      </c>
      <c r="D20" s="107">
        <f t="shared" si="0"/>
        <v>0.0546448087431694</v>
      </c>
      <c r="H20" s="105"/>
    </row>
    <row r="21" spans="2:4" ht="15" customHeight="1">
      <c r="B21" s="24" t="s">
        <v>8</v>
      </c>
      <c r="C21" s="3">
        <v>4</v>
      </c>
      <c r="D21" s="107">
        <f t="shared" si="0"/>
        <v>0.02185792349726776</v>
      </c>
    </row>
    <row r="22" spans="2:4" ht="15" customHeight="1">
      <c r="B22" s="3" t="s">
        <v>5</v>
      </c>
      <c r="C22" s="3">
        <v>2</v>
      </c>
      <c r="D22" s="107">
        <f t="shared" si="0"/>
        <v>0.01092896174863388</v>
      </c>
    </row>
    <row r="23" spans="2:4" ht="12.75">
      <c r="B23" s="105"/>
      <c r="D23" s="113"/>
    </row>
    <row r="24" spans="2:4" ht="12.75">
      <c r="B24" s="5"/>
      <c r="D24" s="113"/>
    </row>
    <row r="25" spans="2:4" ht="12.75">
      <c r="B25" s="5" t="s">
        <v>72</v>
      </c>
      <c r="D25" s="113"/>
    </row>
    <row r="26" spans="2:4" ht="12.75">
      <c r="B26" s="5"/>
      <c r="D26" s="113"/>
    </row>
    <row r="27" spans="2:4" ht="15" customHeight="1">
      <c r="B27" s="5"/>
      <c r="C27" s="16" t="s">
        <v>9</v>
      </c>
      <c r="D27" s="16" t="s">
        <v>128</v>
      </c>
    </row>
    <row r="28" spans="2:4" ht="15" customHeight="1">
      <c r="B28" s="9" t="s">
        <v>57</v>
      </c>
      <c r="C28" s="3">
        <v>28</v>
      </c>
      <c r="D28" s="107">
        <f aca="true" t="shared" si="1" ref="D28:D33">(C28/183)</f>
        <v>0.15300546448087432</v>
      </c>
    </row>
    <row r="29" spans="2:4" ht="15" customHeight="1">
      <c r="B29" s="9" t="s">
        <v>16</v>
      </c>
      <c r="C29" s="3">
        <v>68</v>
      </c>
      <c r="D29" s="107">
        <f t="shared" si="1"/>
        <v>0.37158469945355194</v>
      </c>
    </row>
    <row r="30" spans="2:4" ht="15" customHeight="1">
      <c r="B30" s="9" t="s">
        <v>47</v>
      </c>
      <c r="C30" s="3">
        <v>71</v>
      </c>
      <c r="D30" s="107">
        <f t="shared" si="1"/>
        <v>0.3879781420765027</v>
      </c>
    </row>
    <row r="31" spans="2:4" ht="15" customHeight="1">
      <c r="B31" s="9" t="s">
        <v>17</v>
      </c>
      <c r="C31" s="3">
        <v>16</v>
      </c>
      <c r="D31" s="107">
        <f t="shared" si="1"/>
        <v>0.08743169398907104</v>
      </c>
    </row>
    <row r="32" spans="2:4" ht="15" customHeight="1">
      <c r="B32" s="24" t="s">
        <v>8</v>
      </c>
      <c r="C32" s="3">
        <v>7</v>
      </c>
      <c r="D32" s="107">
        <f t="shared" si="1"/>
        <v>0.03825136612021858</v>
      </c>
    </row>
    <row r="33" spans="2:4" ht="15" customHeight="1">
      <c r="B33" s="3" t="s">
        <v>5</v>
      </c>
      <c r="C33" s="3">
        <v>1</v>
      </c>
      <c r="D33" s="107">
        <f t="shared" si="1"/>
        <v>0.00546448087431694</v>
      </c>
    </row>
    <row r="34" spans="2:4" ht="12.75">
      <c r="B34" s="105"/>
      <c r="C34" s="7"/>
      <c r="D34" s="114"/>
    </row>
    <row r="35" ht="12.75">
      <c r="B35" s="5"/>
    </row>
    <row r="36" ht="12.75">
      <c r="B36" s="5" t="s">
        <v>73</v>
      </c>
    </row>
    <row r="37" ht="12.75">
      <c r="B37" s="5"/>
    </row>
    <row r="38" spans="2:4" ht="15" customHeight="1">
      <c r="B38" s="5"/>
      <c r="C38" s="16" t="s">
        <v>9</v>
      </c>
      <c r="D38" s="16" t="s">
        <v>128</v>
      </c>
    </row>
    <row r="39" spans="2:16" ht="15" customHeight="1">
      <c r="B39" s="9" t="s">
        <v>18</v>
      </c>
      <c r="C39" s="3">
        <v>24</v>
      </c>
      <c r="D39" s="107">
        <f aca="true" t="shared" si="2" ref="D39:D48">(C39/183)</f>
        <v>0.13114754098360656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116"/>
    </row>
    <row r="40" spans="2:4" ht="15" customHeight="1">
      <c r="B40" s="9" t="s">
        <v>19</v>
      </c>
      <c r="C40" s="3">
        <v>48</v>
      </c>
      <c r="D40" s="107">
        <f t="shared" si="2"/>
        <v>0.26229508196721313</v>
      </c>
    </row>
    <row r="41" spans="2:4" ht="15" customHeight="1">
      <c r="B41" s="9" t="s">
        <v>20</v>
      </c>
      <c r="C41" s="3">
        <v>131</v>
      </c>
      <c r="D41" s="107">
        <f t="shared" si="2"/>
        <v>0.7158469945355191</v>
      </c>
    </row>
    <row r="42" spans="2:4" ht="15" customHeight="1">
      <c r="B42" s="9" t="s">
        <v>21</v>
      </c>
      <c r="C42" s="3">
        <v>23</v>
      </c>
      <c r="D42" s="107">
        <f t="shared" si="2"/>
        <v>0.12568306010928962</v>
      </c>
    </row>
    <row r="43" spans="2:4" ht="15" customHeight="1">
      <c r="B43" s="9" t="s">
        <v>58</v>
      </c>
      <c r="C43" s="3">
        <v>33</v>
      </c>
      <c r="D43" s="107">
        <f t="shared" si="2"/>
        <v>0.18032786885245902</v>
      </c>
    </row>
    <row r="44" spans="2:4" ht="15" customHeight="1">
      <c r="B44" s="9" t="s">
        <v>22</v>
      </c>
      <c r="C44" s="3">
        <v>18</v>
      </c>
      <c r="D44" s="107">
        <f t="shared" si="2"/>
        <v>0.09836065573770492</v>
      </c>
    </row>
    <row r="45" spans="2:4" ht="15" customHeight="1">
      <c r="B45" s="9" t="s">
        <v>59</v>
      </c>
      <c r="C45" s="3">
        <v>9</v>
      </c>
      <c r="D45" s="107">
        <f t="shared" si="2"/>
        <v>0.04918032786885246</v>
      </c>
    </row>
    <row r="46" spans="2:4" ht="15" customHeight="1">
      <c r="B46" s="9" t="s">
        <v>23</v>
      </c>
      <c r="C46" s="3">
        <v>9</v>
      </c>
      <c r="D46" s="107">
        <f t="shared" si="2"/>
        <v>0.04918032786885246</v>
      </c>
    </row>
    <row r="47" spans="2:4" ht="15" customHeight="1">
      <c r="B47" s="9" t="s">
        <v>8</v>
      </c>
      <c r="C47" s="3">
        <v>5</v>
      </c>
      <c r="D47" s="107">
        <f t="shared" si="2"/>
        <v>0.0273224043715847</v>
      </c>
    </row>
    <row r="48" spans="2:4" ht="15" customHeight="1">
      <c r="B48" s="3" t="s">
        <v>5</v>
      </c>
      <c r="C48" s="3">
        <v>1</v>
      </c>
      <c r="D48" s="107">
        <f t="shared" si="2"/>
        <v>0.00546448087431694</v>
      </c>
    </row>
    <row r="49" spans="2:4" ht="12.75">
      <c r="B49" s="28"/>
      <c r="C49" s="28"/>
      <c r="D49" s="117"/>
    </row>
    <row r="50" spans="2:4" ht="12.75">
      <c r="B50" s="147" t="s">
        <v>132</v>
      </c>
      <c r="C50" s="28"/>
      <c r="D50" s="117"/>
    </row>
    <row r="51" spans="2:4" ht="12.75">
      <c r="B51" s="147" t="s">
        <v>131</v>
      </c>
      <c r="C51" s="28"/>
      <c r="D51" s="117"/>
    </row>
    <row r="52" ht="12.75">
      <c r="B52" s="5"/>
    </row>
    <row r="53" ht="12.75">
      <c r="B53" s="5" t="s">
        <v>74</v>
      </c>
    </row>
    <row r="54" ht="12.75">
      <c r="B54" s="5"/>
    </row>
    <row r="55" spans="2:4" ht="15" customHeight="1">
      <c r="B55" s="5"/>
      <c r="C55" s="16" t="s">
        <v>9</v>
      </c>
      <c r="D55" s="16" t="s">
        <v>128</v>
      </c>
    </row>
    <row r="56" spans="2:4" ht="15" customHeight="1">
      <c r="B56" s="3" t="s">
        <v>24</v>
      </c>
      <c r="C56" s="137">
        <v>12</v>
      </c>
      <c r="D56" s="107">
        <f aca="true" t="shared" si="3" ref="D56:D66">(C56/183)</f>
        <v>0.06557377049180328</v>
      </c>
    </row>
    <row r="57" spans="2:4" ht="15" customHeight="1">
      <c r="B57" s="3" t="s">
        <v>60</v>
      </c>
      <c r="C57" s="137">
        <v>60</v>
      </c>
      <c r="D57" s="107">
        <f t="shared" si="3"/>
        <v>0.32786885245901637</v>
      </c>
    </row>
    <row r="58" spans="2:4" ht="15" customHeight="1">
      <c r="B58" s="3" t="s">
        <v>61</v>
      </c>
      <c r="C58" s="137">
        <v>123</v>
      </c>
      <c r="D58" s="107">
        <f t="shared" si="3"/>
        <v>0.6721311475409836</v>
      </c>
    </row>
    <row r="59" spans="2:4" ht="15" customHeight="1">
      <c r="B59" s="3" t="s">
        <v>25</v>
      </c>
      <c r="C59" s="137">
        <v>63</v>
      </c>
      <c r="D59" s="107">
        <f t="shared" si="3"/>
        <v>0.3442622950819672</v>
      </c>
    </row>
    <row r="60" spans="2:4" ht="15" customHeight="1">
      <c r="B60" s="3" t="s">
        <v>62</v>
      </c>
      <c r="C60" s="137">
        <v>19</v>
      </c>
      <c r="D60" s="107">
        <f t="shared" si="3"/>
        <v>0.10382513661202186</v>
      </c>
    </row>
    <row r="61" spans="2:4" ht="15" customHeight="1">
      <c r="B61" s="3" t="s">
        <v>26</v>
      </c>
      <c r="C61" s="137">
        <v>48</v>
      </c>
      <c r="D61" s="107">
        <f t="shared" si="3"/>
        <v>0.26229508196721313</v>
      </c>
    </row>
    <row r="62" spans="2:4" ht="15" customHeight="1">
      <c r="B62" s="3" t="s">
        <v>27</v>
      </c>
      <c r="C62" s="137">
        <v>35</v>
      </c>
      <c r="D62" s="107">
        <f t="shared" si="3"/>
        <v>0.1912568306010929</v>
      </c>
    </row>
    <row r="63" spans="2:4" ht="15" customHeight="1">
      <c r="B63" s="3" t="s">
        <v>64</v>
      </c>
      <c r="C63" s="137">
        <v>3</v>
      </c>
      <c r="D63" s="107">
        <f t="shared" si="3"/>
        <v>0.01639344262295082</v>
      </c>
    </row>
    <row r="64" spans="2:4" ht="15" customHeight="1">
      <c r="B64" s="3" t="s">
        <v>28</v>
      </c>
      <c r="C64" s="137">
        <v>45</v>
      </c>
      <c r="D64" s="107">
        <f t="shared" si="3"/>
        <v>0.2459016393442623</v>
      </c>
    </row>
    <row r="65" spans="2:4" ht="15" customHeight="1">
      <c r="B65" s="25" t="s">
        <v>8</v>
      </c>
      <c r="C65" s="138">
        <v>2</v>
      </c>
      <c r="D65" s="107">
        <f t="shared" si="3"/>
        <v>0.01092896174863388</v>
      </c>
    </row>
    <row r="66" spans="2:4" ht="15" customHeight="1">
      <c r="B66" s="3" t="s">
        <v>5</v>
      </c>
      <c r="C66" s="138">
        <v>2</v>
      </c>
      <c r="D66" s="107">
        <f t="shared" si="3"/>
        <v>0.01092896174863388</v>
      </c>
    </row>
    <row r="67" spans="2:3" ht="12.75">
      <c r="B67" s="5"/>
      <c r="C67" s="20"/>
    </row>
    <row r="68" spans="2:4" ht="12.75">
      <c r="B68" s="5"/>
      <c r="C68" s="17"/>
      <c r="D68" s="113"/>
    </row>
    <row r="69" spans="2:4" ht="15.75" customHeight="1">
      <c r="B69" s="6" t="s">
        <v>130</v>
      </c>
      <c r="C69" s="16" t="s">
        <v>9</v>
      </c>
      <c r="D69" s="119" t="s">
        <v>10</v>
      </c>
    </row>
    <row r="70" spans="2:4" ht="15.75" customHeight="1">
      <c r="B70" s="3" t="s">
        <v>29</v>
      </c>
      <c r="C70" s="3">
        <v>41</v>
      </c>
      <c r="D70" s="107">
        <f>(C70/C77)</f>
        <v>0.7884615384615384</v>
      </c>
    </row>
    <row r="71" spans="2:4" ht="15.75" customHeight="1">
      <c r="B71" s="3" t="s">
        <v>63</v>
      </c>
      <c r="C71" s="3">
        <v>2</v>
      </c>
      <c r="D71" s="107">
        <f>(C71/C77)</f>
        <v>0.038461538461538464</v>
      </c>
    </row>
    <row r="72" spans="2:4" ht="15.75" customHeight="1">
      <c r="B72" s="3" t="s">
        <v>30</v>
      </c>
      <c r="C72" s="3">
        <v>0</v>
      </c>
      <c r="D72" s="107">
        <f>(C72/C77)</f>
        <v>0</v>
      </c>
    </row>
    <row r="73" spans="2:4" ht="15.75" customHeight="1">
      <c r="B73" s="3" t="s">
        <v>31</v>
      </c>
      <c r="C73" s="3">
        <v>0</v>
      </c>
      <c r="D73" s="107">
        <f>(C73/C77)</f>
        <v>0</v>
      </c>
    </row>
    <row r="74" spans="2:4" ht="15.75" customHeight="1">
      <c r="B74" s="3" t="s">
        <v>32</v>
      </c>
      <c r="C74" s="3">
        <v>5</v>
      </c>
      <c r="D74" s="107">
        <f>(C74/C77)</f>
        <v>0.09615384615384616</v>
      </c>
    </row>
    <row r="75" spans="2:4" ht="15.75" customHeight="1">
      <c r="B75" s="3" t="s">
        <v>33</v>
      </c>
      <c r="C75" s="3">
        <v>1</v>
      </c>
      <c r="D75" s="107">
        <f>(C75/C77)</f>
        <v>0.019230769230769232</v>
      </c>
    </row>
    <row r="76" spans="2:4" ht="15.75" customHeight="1">
      <c r="B76" s="3" t="s">
        <v>5</v>
      </c>
      <c r="C76" s="3">
        <v>3</v>
      </c>
      <c r="D76" s="107">
        <f>(C76/C77)</f>
        <v>0.057692307692307696</v>
      </c>
    </row>
    <row r="77" spans="2:4" ht="15.75" customHeight="1">
      <c r="B77" s="6" t="s">
        <v>43</v>
      </c>
      <c r="C77" s="6">
        <f>SUM(C70:C76)</f>
        <v>52</v>
      </c>
      <c r="D77" s="107">
        <f>(C77/C77)</f>
        <v>1</v>
      </c>
    </row>
    <row r="78" ht="12.75">
      <c r="B78" s="5"/>
    </row>
    <row r="79" ht="12.75">
      <c r="B79" s="5"/>
    </row>
    <row r="80" ht="12.75">
      <c r="B80" s="5" t="s">
        <v>65</v>
      </c>
    </row>
    <row r="81" ht="12.75">
      <c r="B81" s="5"/>
    </row>
    <row r="82" spans="2:10" ht="12.75">
      <c r="B82" s="5"/>
      <c r="D82" s="260" t="s">
        <v>160</v>
      </c>
      <c r="E82" s="260"/>
      <c r="F82" s="260"/>
      <c r="G82" s="260"/>
      <c r="H82" s="260"/>
      <c r="I82" s="260"/>
      <c r="J82" s="260"/>
    </row>
    <row r="83" spans="1:11" ht="15" customHeight="1">
      <c r="A83" s="5"/>
      <c r="C83" s="16" t="s">
        <v>44</v>
      </c>
      <c r="D83" s="16">
        <v>1</v>
      </c>
      <c r="E83" s="16">
        <v>2</v>
      </c>
      <c r="F83" s="16">
        <v>3</v>
      </c>
      <c r="G83" s="16">
        <v>4</v>
      </c>
      <c r="H83" s="16">
        <v>5</v>
      </c>
      <c r="I83" s="16">
        <v>6</v>
      </c>
      <c r="J83" s="16">
        <v>7</v>
      </c>
      <c r="K83" s="16" t="s">
        <v>45</v>
      </c>
    </row>
    <row r="84" spans="1:9" ht="7.5" customHeight="1">
      <c r="A84" s="27"/>
      <c r="B84" s="57"/>
      <c r="C84" s="122"/>
      <c r="I84" s="18"/>
    </row>
    <row r="85" spans="1:11" ht="15" customHeight="1">
      <c r="A85" s="255"/>
      <c r="B85" s="22" t="s">
        <v>34</v>
      </c>
      <c r="C85" s="35">
        <v>4.527950310559007</v>
      </c>
      <c r="D85" s="3">
        <v>3</v>
      </c>
      <c r="E85" s="3">
        <v>15</v>
      </c>
      <c r="F85" s="3">
        <v>15</v>
      </c>
      <c r="G85" s="3">
        <v>35</v>
      </c>
      <c r="H85" s="3">
        <v>52</v>
      </c>
      <c r="I85" s="3">
        <v>36</v>
      </c>
      <c r="J85" s="3">
        <v>5</v>
      </c>
      <c r="K85" s="3">
        <v>22</v>
      </c>
    </row>
    <row r="86" spans="1:11" ht="15" customHeight="1">
      <c r="A86" s="256"/>
      <c r="B86" s="22" t="s">
        <v>35</v>
      </c>
      <c r="C86" s="35">
        <v>5.529761904761905</v>
      </c>
      <c r="D86" s="3">
        <v>2</v>
      </c>
      <c r="E86" s="3">
        <v>7</v>
      </c>
      <c r="F86" s="3">
        <v>10</v>
      </c>
      <c r="G86" s="3">
        <v>14</v>
      </c>
      <c r="H86" s="3">
        <v>36</v>
      </c>
      <c r="I86" s="3">
        <v>46</v>
      </c>
      <c r="J86" s="3">
        <v>53</v>
      </c>
      <c r="K86" s="3">
        <v>15</v>
      </c>
    </row>
    <row r="87" spans="1:11" ht="15" customHeight="1">
      <c r="A87" s="256"/>
      <c r="B87" s="22" t="s">
        <v>36</v>
      </c>
      <c r="C87" s="35">
        <v>5.548192771084337</v>
      </c>
      <c r="D87" s="3">
        <v>1</v>
      </c>
      <c r="E87" s="3">
        <v>6</v>
      </c>
      <c r="F87" s="3">
        <v>10</v>
      </c>
      <c r="G87" s="3">
        <v>19</v>
      </c>
      <c r="H87" s="3">
        <v>30</v>
      </c>
      <c r="I87" s="3">
        <v>48</v>
      </c>
      <c r="J87" s="3">
        <v>52</v>
      </c>
      <c r="K87" s="3">
        <v>17</v>
      </c>
    </row>
    <row r="88" spans="1:11" ht="15" customHeight="1">
      <c r="A88" s="256"/>
      <c r="B88" s="22" t="s">
        <v>37</v>
      </c>
      <c r="C88" s="35">
        <v>3.7733333333333334</v>
      </c>
      <c r="D88" s="3">
        <v>23</v>
      </c>
      <c r="E88" s="3">
        <v>20</v>
      </c>
      <c r="F88" s="3">
        <v>20</v>
      </c>
      <c r="G88" s="3">
        <v>29</v>
      </c>
      <c r="H88" s="3">
        <v>31</v>
      </c>
      <c r="I88" s="3">
        <v>17</v>
      </c>
      <c r="J88" s="3">
        <v>10</v>
      </c>
      <c r="K88" s="3">
        <v>33</v>
      </c>
    </row>
    <row r="89" spans="1:11" ht="15" customHeight="1">
      <c r="A89" s="257"/>
      <c r="B89" s="22" t="s">
        <v>38</v>
      </c>
      <c r="C89" s="35">
        <v>4.664670658682635</v>
      </c>
      <c r="D89" s="3">
        <v>8</v>
      </c>
      <c r="E89" s="3">
        <v>10</v>
      </c>
      <c r="F89" s="3">
        <v>19</v>
      </c>
      <c r="G89" s="3">
        <v>36</v>
      </c>
      <c r="H89" s="3">
        <v>37</v>
      </c>
      <c r="I89" s="3">
        <v>34</v>
      </c>
      <c r="J89" s="3">
        <v>23</v>
      </c>
      <c r="K89" s="3">
        <v>16</v>
      </c>
    </row>
    <row r="90" spans="1:3" ht="12.75">
      <c r="A90" s="28"/>
      <c r="B90" s="15"/>
      <c r="C90" s="20"/>
    </row>
    <row r="91" spans="1:2" ht="12.75">
      <c r="A91" s="28"/>
      <c r="B91" s="5" t="s">
        <v>68</v>
      </c>
    </row>
    <row r="92" ht="12.75">
      <c r="B92" s="5"/>
    </row>
    <row r="93" spans="2:4" ht="15" customHeight="1">
      <c r="B93" s="5"/>
      <c r="C93" s="16" t="s">
        <v>9</v>
      </c>
      <c r="D93" s="16" t="s">
        <v>10</v>
      </c>
    </row>
    <row r="94" spans="2:4" ht="15" customHeight="1">
      <c r="B94" s="3" t="s">
        <v>48</v>
      </c>
      <c r="C94" s="3">
        <v>82</v>
      </c>
      <c r="D94" s="107">
        <f>(C94/C97)</f>
        <v>0.44808743169398907</v>
      </c>
    </row>
    <row r="95" spans="2:4" ht="15" customHeight="1">
      <c r="B95" s="3" t="s">
        <v>40</v>
      </c>
      <c r="C95" s="3">
        <v>98</v>
      </c>
      <c r="D95" s="107">
        <f>(C95/C97)</f>
        <v>0.5355191256830601</v>
      </c>
    </row>
    <row r="96" spans="2:4" ht="15" customHeight="1">
      <c r="B96" s="3" t="s">
        <v>5</v>
      </c>
      <c r="C96" s="3">
        <v>3</v>
      </c>
      <c r="D96" s="107">
        <f>(C96/C97)</f>
        <v>0.01639344262295082</v>
      </c>
    </row>
    <row r="97" spans="2:4" ht="15" customHeight="1">
      <c r="B97" s="6" t="s">
        <v>43</v>
      </c>
      <c r="C97" s="6">
        <f>SUM(C94:C96)</f>
        <v>183</v>
      </c>
      <c r="D97" s="107">
        <f>(C97/C97)</f>
        <v>1</v>
      </c>
    </row>
    <row r="98" spans="2:3" ht="12.75">
      <c r="B98" s="5"/>
      <c r="C98" s="20"/>
    </row>
    <row r="99" ht="12.75">
      <c r="B99" s="5" t="s">
        <v>75</v>
      </c>
    </row>
    <row r="100" ht="12.75">
      <c r="B100" s="5"/>
    </row>
    <row r="101" spans="2:4" ht="15" customHeight="1">
      <c r="B101" s="5"/>
      <c r="C101" s="16" t="s">
        <v>9</v>
      </c>
      <c r="D101" s="16" t="s">
        <v>128</v>
      </c>
    </row>
    <row r="102" spans="2:4" ht="15" customHeight="1">
      <c r="B102" s="3" t="s">
        <v>66</v>
      </c>
      <c r="C102" s="3">
        <v>29</v>
      </c>
      <c r="D102" s="107">
        <f>(C102/183)</f>
        <v>0.15846994535519127</v>
      </c>
    </row>
    <row r="103" spans="2:4" ht="15" customHeight="1">
      <c r="B103" s="3" t="s">
        <v>41</v>
      </c>
      <c r="C103" s="3">
        <v>108</v>
      </c>
      <c r="D103" s="107">
        <f>(C103/183)</f>
        <v>0.5901639344262295</v>
      </c>
    </row>
    <row r="104" spans="2:4" ht="15" customHeight="1">
      <c r="B104" s="3" t="s">
        <v>42</v>
      </c>
      <c r="C104" s="3">
        <v>4</v>
      </c>
      <c r="D104" s="107">
        <f>(C104/183)</f>
        <v>0.02185792349726776</v>
      </c>
    </row>
    <row r="105" spans="2:4" ht="15" customHeight="1">
      <c r="B105" s="3" t="s">
        <v>67</v>
      </c>
      <c r="C105" s="3">
        <v>9</v>
      </c>
      <c r="D105" s="107">
        <f>(C105/183)</f>
        <v>0.04918032786885246</v>
      </c>
    </row>
    <row r="106" spans="2:4" ht="15" customHeight="1">
      <c r="B106" s="3" t="s">
        <v>5</v>
      </c>
      <c r="C106" s="3">
        <v>51</v>
      </c>
      <c r="D106" s="107">
        <f>(C106/183)</f>
        <v>0.2786885245901639</v>
      </c>
    </row>
    <row r="107" spans="2:3" ht="12.75">
      <c r="B107" s="5"/>
      <c r="C107" s="7"/>
    </row>
    <row r="108" ht="12.75">
      <c r="B108" s="147" t="s">
        <v>132</v>
      </c>
    </row>
    <row r="109" ht="12.75">
      <c r="B109" s="147" t="s">
        <v>131</v>
      </c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</sheetData>
  <mergeCells count="6">
    <mergeCell ref="H6:L6"/>
    <mergeCell ref="A85:A89"/>
    <mergeCell ref="B6:B7"/>
    <mergeCell ref="C6:E6"/>
    <mergeCell ref="F6:F7"/>
    <mergeCell ref="D82:J82"/>
  </mergeCells>
  <printOptions/>
  <pageMargins left="0.37" right="0.31" top="0.43" bottom="0.48" header="0" footer="0"/>
  <pageSetup fitToHeight="3" horizontalDpi="600" verticalDpi="600" orientation="landscape" paperSize="9" scale="67" r:id="rId2"/>
  <headerFooter alignWithMargins="0">
    <oddHeader>&amp;R
</oddHeader>
    <oddFooter>&amp;R&amp;A - &amp;P</oddFooter>
  </headerFooter>
  <rowBreaks count="1" manualBreakCount="1">
    <brk id="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7"/>
  <sheetViews>
    <sheetView workbookViewId="0" topLeftCell="A1">
      <selection activeCell="D84" sqref="D84:J84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10.574218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142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50" t="s">
        <v>98</v>
      </c>
      <c r="C8" s="67">
        <v>84</v>
      </c>
      <c r="D8" s="67">
        <v>28</v>
      </c>
      <c r="E8" s="67">
        <v>0</v>
      </c>
      <c r="F8" s="123">
        <f>SUM(C8:E8)</f>
        <v>112</v>
      </c>
      <c r="G8" s="20"/>
      <c r="H8" s="60">
        <v>23</v>
      </c>
      <c r="I8" s="60">
        <v>86</v>
      </c>
      <c r="J8" s="104">
        <v>0</v>
      </c>
      <c r="K8" s="60">
        <v>6</v>
      </c>
      <c r="L8" s="60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50" t="s">
        <v>99</v>
      </c>
      <c r="C9" s="67">
        <v>10</v>
      </c>
      <c r="D9" s="67">
        <v>8</v>
      </c>
      <c r="E9" s="67">
        <v>1</v>
      </c>
      <c r="F9" s="123">
        <f>SUM(C9:E9)</f>
        <v>19</v>
      </c>
      <c r="G9" s="20"/>
      <c r="H9" s="60">
        <v>12</v>
      </c>
      <c r="I9" s="60">
        <v>7</v>
      </c>
      <c r="J9" s="104">
        <v>0</v>
      </c>
      <c r="K9" s="60">
        <v>3</v>
      </c>
      <c r="L9" s="60">
        <v>0</v>
      </c>
      <c r="M9" s="18"/>
      <c r="P9" s="18"/>
      <c r="Q9" s="18"/>
      <c r="R9" s="18"/>
      <c r="S9" s="18"/>
      <c r="T9" s="18"/>
    </row>
    <row r="10" spans="1:20" ht="15" customHeight="1">
      <c r="A10" s="41"/>
      <c r="B10" s="149" t="s">
        <v>5</v>
      </c>
      <c r="C10" s="67">
        <v>11</v>
      </c>
      <c r="D10" s="67">
        <v>3</v>
      </c>
      <c r="E10" s="67">
        <v>0</v>
      </c>
      <c r="F10" s="123">
        <f>SUM(C10:E10)</f>
        <v>14</v>
      </c>
      <c r="G10" s="20"/>
      <c r="H10" s="60">
        <v>4</v>
      </c>
      <c r="I10" s="104">
        <v>10</v>
      </c>
      <c r="J10" s="104">
        <v>0</v>
      </c>
      <c r="K10" s="104">
        <v>0</v>
      </c>
      <c r="L10" s="104">
        <v>0</v>
      </c>
      <c r="M10" s="18"/>
      <c r="P10" s="18"/>
      <c r="Q10" s="18"/>
      <c r="R10" s="18"/>
      <c r="S10" s="18"/>
      <c r="T10" s="18"/>
    </row>
    <row r="11" spans="1:20" ht="15" customHeight="1">
      <c r="A11" s="41"/>
      <c r="B11" s="128" t="s">
        <v>6</v>
      </c>
      <c r="C11" s="129">
        <f>SUM(C8:C10)</f>
        <v>105</v>
      </c>
      <c r="D11" s="129">
        <f>SUM(D8:D10)</f>
        <v>39</v>
      </c>
      <c r="E11" s="129">
        <f>SUM(E8:E10)</f>
        <v>1</v>
      </c>
      <c r="F11" s="129">
        <f>SUM(F8:F10)</f>
        <v>145</v>
      </c>
      <c r="G11" s="94"/>
      <c r="H11" s="129">
        <f>SUM(H8:H10)</f>
        <v>39</v>
      </c>
      <c r="I11" s="129">
        <f>SUM(I8:I10)</f>
        <v>103</v>
      </c>
      <c r="J11" s="129">
        <f>SUM(J8:J10)</f>
        <v>0</v>
      </c>
      <c r="K11" s="129">
        <f>SUM(K8:K10)</f>
        <v>9</v>
      </c>
      <c r="L11" s="129">
        <f>SUM(L8:L10)</f>
        <v>0</v>
      </c>
      <c r="M11" s="17"/>
      <c r="P11" s="18"/>
      <c r="Q11" s="18"/>
      <c r="R11" s="18"/>
      <c r="S11" s="18"/>
      <c r="T11" s="18"/>
    </row>
    <row r="12" spans="5:6" ht="12.75">
      <c r="E12" s="28"/>
      <c r="F12" s="28"/>
    </row>
    <row r="13" spans="8:15" ht="12.75">
      <c r="H13" s="105"/>
      <c r="N13" s="32"/>
      <c r="O13" s="32"/>
    </row>
    <row r="14" spans="2:9" ht="12.75">
      <c r="B14" s="5" t="s">
        <v>71</v>
      </c>
      <c r="H14" s="31" t="s">
        <v>55</v>
      </c>
      <c r="I14" s="32"/>
    </row>
    <row r="15" spans="2:9" ht="12.75">
      <c r="B15" s="5"/>
      <c r="H15" s="32"/>
      <c r="I15" s="32"/>
    </row>
    <row r="16" spans="2:9" ht="15" customHeight="1">
      <c r="B16" s="5"/>
      <c r="C16" s="46" t="s">
        <v>9</v>
      </c>
      <c r="D16" s="46" t="s">
        <v>128</v>
      </c>
      <c r="H16" s="32" t="s">
        <v>49</v>
      </c>
      <c r="I16" s="32" t="s">
        <v>51</v>
      </c>
    </row>
    <row r="17" spans="2:9" ht="15" customHeight="1">
      <c r="B17" s="9" t="s">
        <v>56</v>
      </c>
      <c r="C17" s="151">
        <v>111</v>
      </c>
      <c r="D17" s="107">
        <f>(C17/145)</f>
        <v>0.7655172413793103</v>
      </c>
      <c r="H17" s="32" t="s">
        <v>52</v>
      </c>
      <c r="I17" s="32" t="s">
        <v>53</v>
      </c>
    </row>
    <row r="18" spans="2:9" ht="15" customHeight="1">
      <c r="B18" s="9" t="s">
        <v>11</v>
      </c>
      <c r="C18" s="151">
        <v>50</v>
      </c>
      <c r="D18" s="107">
        <f aca="true" t="shared" si="0" ref="D18:D24">(C18/145)</f>
        <v>0.3448275862068966</v>
      </c>
      <c r="H18" s="32" t="s">
        <v>7</v>
      </c>
      <c r="I18" s="32" t="s">
        <v>54</v>
      </c>
    </row>
    <row r="19" spans="2:4" ht="15" customHeight="1">
      <c r="B19" s="9" t="s">
        <v>12</v>
      </c>
      <c r="C19" s="151">
        <v>77</v>
      </c>
      <c r="D19" s="107">
        <f t="shared" si="0"/>
        <v>0.5310344827586206</v>
      </c>
    </row>
    <row r="20" spans="2:8" ht="15" customHeight="1">
      <c r="B20" s="9" t="s">
        <v>15</v>
      </c>
      <c r="C20" s="151">
        <v>15</v>
      </c>
      <c r="D20" s="107">
        <f t="shared" si="0"/>
        <v>0.10344827586206896</v>
      </c>
      <c r="H20" s="105"/>
    </row>
    <row r="21" spans="2:4" ht="15" customHeight="1">
      <c r="B21" s="9" t="s">
        <v>13</v>
      </c>
      <c r="C21" s="151">
        <v>5</v>
      </c>
      <c r="D21" s="107">
        <f t="shared" si="0"/>
        <v>0.034482758620689655</v>
      </c>
    </row>
    <row r="22" spans="2:8" ht="15" customHeight="1">
      <c r="B22" s="9" t="s">
        <v>14</v>
      </c>
      <c r="C22" s="151">
        <v>10</v>
      </c>
      <c r="D22" s="107">
        <f t="shared" si="0"/>
        <v>0.06896551724137931</v>
      </c>
      <c r="H22" s="105"/>
    </row>
    <row r="23" spans="2:4" ht="15" customHeight="1">
      <c r="B23" s="24" t="s">
        <v>8</v>
      </c>
      <c r="C23" s="151">
        <v>1</v>
      </c>
      <c r="D23" s="107">
        <f t="shared" si="0"/>
        <v>0.006896551724137931</v>
      </c>
    </row>
    <row r="24" spans="2:4" ht="15" customHeight="1">
      <c r="B24" s="9" t="s">
        <v>5</v>
      </c>
      <c r="C24" s="151">
        <v>1</v>
      </c>
      <c r="D24" s="107">
        <f t="shared" si="0"/>
        <v>0.006896551724137931</v>
      </c>
    </row>
    <row r="25" spans="2:4" ht="12.75">
      <c r="B25" s="105"/>
      <c r="D25" s="113"/>
    </row>
    <row r="26" spans="2:4" ht="12.75">
      <c r="B26" s="5"/>
      <c r="D26" s="113"/>
    </row>
    <row r="27" spans="2:4" ht="12.75">
      <c r="B27" s="5" t="s">
        <v>72</v>
      </c>
      <c r="D27" s="113"/>
    </row>
    <row r="28" spans="2:4" ht="12.75">
      <c r="B28" s="5"/>
      <c r="D28" s="113"/>
    </row>
    <row r="29" spans="2:4" ht="15" customHeight="1">
      <c r="B29" s="5"/>
      <c r="C29" s="46" t="s">
        <v>9</v>
      </c>
      <c r="D29" s="46" t="s">
        <v>128</v>
      </c>
    </row>
    <row r="30" spans="2:4" ht="15" customHeight="1">
      <c r="B30" s="9" t="s">
        <v>57</v>
      </c>
      <c r="C30" s="151">
        <v>13</v>
      </c>
      <c r="D30" s="107">
        <f aca="true" t="shared" si="1" ref="D30:D35">(C30/145)</f>
        <v>0.0896551724137931</v>
      </c>
    </row>
    <row r="31" spans="2:4" ht="15" customHeight="1">
      <c r="B31" s="9" t="s">
        <v>16</v>
      </c>
      <c r="C31" s="151">
        <v>61</v>
      </c>
      <c r="D31" s="107">
        <f t="shared" si="1"/>
        <v>0.4206896551724138</v>
      </c>
    </row>
    <row r="32" spans="2:4" ht="15" customHeight="1">
      <c r="B32" s="9" t="s">
        <v>47</v>
      </c>
      <c r="C32" s="151">
        <v>60</v>
      </c>
      <c r="D32" s="107">
        <f t="shared" si="1"/>
        <v>0.41379310344827586</v>
      </c>
    </row>
    <row r="33" spans="2:4" ht="15" customHeight="1">
      <c r="B33" s="9" t="s">
        <v>17</v>
      </c>
      <c r="C33" s="151">
        <v>12</v>
      </c>
      <c r="D33" s="107">
        <f t="shared" si="1"/>
        <v>0.08275862068965517</v>
      </c>
    </row>
    <row r="34" spans="2:4" ht="15" customHeight="1">
      <c r="B34" s="24" t="s">
        <v>8</v>
      </c>
      <c r="C34" s="151">
        <v>6</v>
      </c>
      <c r="D34" s="107">
        <f t="shared" si="1"/>
        <v>0.041379310344827586</v>
      </c>
    </row>
    <row r="35" spans="2:4" ht="15" customHeight="1">
      <c r="B35" s="9" t="s">
        <v>5</v>
      </c>
      <c r="C35" s="151">
        <v>1</v>
      </c>
      <c r="D35" s="107">
        <f t="shared" si="1"/>
        <v>0.006896551724137931</v>
      </c>
    </row>
    <row r="36" spans="2:4" ht="12.75">
      <c r="B36" s="105"/>
      <c r="C36" s="7"/>
      <c r="D36" s="114"/>
    </row>
    <row r="37" ht="12.75">
      <c r="B37" s="5"/>
    </row>
    <row r="38" ht="12.75">
      <c r="B38" s="5" t="s">
        <v>73</v>
      </c>
    </row>
    <row r="39" ht="12.75">
      <c r="B39" s="5"/>
    </row>
    <row r="40" spans="2:4" ht="15" customHeight="1">
      <c r="B40" s="5"/>
      <c r="C40" s="46" t="s">
        <v>9</v>
      </c>
      <c r="D40" s="46" t="s">
        <v>128</v>
      </c>
    </row>
    <row r="41" spans="2:16" ht="15" customHeight="1">
      <c r="B41" s="9" t="s">
        <v>18</v>
      </c>
      <c r="C41" s="151">
        <v>14</v>
      </c>
      <c r="D41" s="107">
        <f aca="true" t="shared" si="2" ref="D41:D50">(C41/145)</f>
        <v>0.09655172413793103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16"/>
    </row>
    <row r="42" spans="2:4" ht="15" customHeight="1">
      <c r="B42" s="9" t="s">
        <v>19</v>
      </c>
      <c r="C42" s="151">
        <v>48</v>
      </c>
      <c r="D42" s="107">
        <f t="shared" si="2"/>
        <v>0.3310344827586207</v>
      </c>
    </row>
    <row r="43" spans="2:4" ht="15" customHeight="1">
      <c r="B43" s="9" t="s">
        <v>20</v>
      </c>
      <c r="C43" s="151">
        <v>100</v>
      </c>
      <c r="D43" s="107">
        <f t="shared" si="2"/>
        <v>0.6896551724137931</v>
      </c>
    </row>
    <row r="44" spans="2:4" ht="15" customHeight="1">
      <c r="B44" s="9" t="s">
        <v>21</v>
      </c>
      <c r="C44" s="151">
        <v>5</v>
      </c>
      <c r="D44" s="107">
        <f t="shared" si="2"/>
        <v>0.034482758620689655</v>
      </c>
    </row>
    <row r="45" spans="2:4" ht="15" customHeight="1">
      <c r="B45" s="9" t="s">
        <v>58</v>
      </c>
      <c r="C45" s="151">
        <v>33</v>
      </c>
      <c r="D45" s="107">
        <f t="shared" si="2"/>
        <v>0.22758620689655173</v>
      </c>
    </row>
    <row r="46" spans="2:4" ht="15" customHeight="1">
      <c r="B46" s="9" t="s">
        <v>22</v>
      </c>
      <c r="C46" s="151">
        <v>9</v>
      </c>
      <c r="D46" s="107">
        <f t="shared" si="2"/>
        <v>0.06206896551724138</v>
      </c>
    </row>
    <row r="47" spans="2:4" ht="15" customHeight="1">
      <c r="B47" s="9" t="s">
        <v>59</v>
      </c>
      <c r="C47" s="151">
        <v>11</v>
      </c>
      <c r="D47" s="107">
        <f t="shared" si="2"/>
        <v>0.07586206896551724</v>
      </c>
    </row>
    <row r="48" spans="2:4" ht="15" customHeight="1">
      <c r="B48" s="9" t="s">
        <v>23</v>
      </c>
      <c r="C48" s="151">
        <v>6</v>
      </c>
      <c r="D48" s="107">
        <f t="shared" si="2"/>
        <v>0.041379310344827586</v>
      </c>
    </row>
    <row r="49" spans="2:4" ht="15" customHeight="1">
      <c r="B49" s="9" t="s">
        <v>8</v>
      </c>
      <c r="C49" s="151">
        <v>1</v>
      </c>
      <c r="D49" s="107">
        <f t="shared" si="2"/>
        <v>0.006896551724137931</v>
      </c>
    </row>
    <row r="50" spans="2:4" ht="15" customHeight="1">
      <c r="B50" s="9" t="s">
        <v>5</v>
      </c>
      <c r="C50" s="151">
        <v>2</v>
      </c>
      <c r="D50" s="107">
        <f t="shared" si="2"/>
        <v>0.013793103448275862</v>
      </c>
    </row>
    <row r="51" spans="2:4" ht="12.75">
      <c r="B51" s="28"/>
      <c r="C51" s="28"/>
      <c r="D51" s="117"/>
    </row>
    <row r="52" spans="2:4" ht="12.75">
      <c r="B52" s="147" t="s">
        <v>132</v>
      </c>
      <c r="C52" s="28"/>
      <c r="D52" s="117"/>
    </row>
    <row r="53" spans="2:4" ht="12.75">
      <c r="B53" s="147" t="s">
        <v>131</v>
      </c>
      <c r="C53" s="28"/>
      <c r="D53" s="117"/>
    </row>
    <row r="54" ht="12.75">
      <c r="B54" s="5"/>
    </row>
    <row r="55" ht="12.75">
      <c r="B55" s="5" t="s">
        <v>74</v>
      </c>
    </row>
    <row r="56" ht="12.75">
      <c r="B56" s="5"/>
    </row>
    <row r="57" spans="2:4" ht="15" customHeight="1">
      <c r="B57" s="5"/>
      <c r="C57" s="46" t="s">
        <v>9</v>
      </c>
      <c r="D57" s="46" t="s">
        <v>128</v>
      </c>
    </row>
    <row r="58" spans="2:4" ht="15" customHeight="1">
      <c r="B58" s="9" t="s">
        <v>24</v>
      </c>
      <c r="C58" s="151">
        <v>5</v>
      </c>
      <c r="D58" s="107">
        <f aca="true" t="shared" si="3" ref="D58:D68">(C58/145)</f>
        <v>0.034482758620689655</v>
      </c>
    </row>
    <row r="59" spans="2:4" ht="15" customHeight="1">
      <c r="B59" s="9" t="s">
        <v>60</v>
      </c>
      <c r="C59" s="151">
        <v>30</v>
      </c>
      <c r="D59" s="107">
        <f t="shared" si="3"/>
        <v>0.20689655172413793</v>
      </c>
    </row>
    <row r="60" spans="2:4" ht="15" customHeight="1">
      <c r="B60" s="9" t="s">
        <v>61</v>
      </c>
      <c r="C60" s="151">
        <v>101</v>
      </c>
      <c r="D60" s="107">
        <f t="shared" si="3"/>
        <v>0.696551724137931</v>
      </c>
    </row>
    <row r="61" spans="2:4" ht="15" customHeight="1">
      <c r="B61" s="9" t="s">
        <v>25</v>
      </c>
      <c r="C61" s="151">
        <v>58</v>
      </c>
      <c r="D61" s="107">
        <f t="shared" si="3"/>
        <v>0.4</v>
      </c>
    </row>
    <row r="62" spans="2:4" ht="15" customHeight="1">
      <c r="B62" s="9" t="s">
        <v>62</v>
      </c>
      <c r="C62" s="151">
        <v>18</v>
      </c>
      <c r="D62" s="107">
        <f t="shared" si="3"/>
        <v>0.12413793103448276</v>
      </c>
    </row>
    <row r="63" spans="2:4" ht="15" customHeight="1">
      <c r="B63" s="9" t="s">
        <v>26</v>
      </c>
      <c r="C63" s="151">
        <v>33</v>
      </c>
      <c r="D63" s="107">
        <f t="shared" si="3"/>
        <v>0.22758620689655173</v>
      </c>
    </row>
    <row r="64" spans="2:4" ht="15" customHeight="1">
      <c r="B64" s="9" t="s">
        <v>27</v>
      </c>
      <c r="C64" s="151">
        <v>26</v>
      </c>
      <c r="D64" s="107">
        <f t="shared" si="3"/>
        <v>0.1793103448275862</v>
      </c>
    </row>
    <row r="65" spans="2:4" ht="15" customHeight="1">
      <c r="B65" s="9" t="s">
        <v>64</v>
      </c>
      <c r="C65" s="151">
        <v>3</v>
      </c>
      <c r="D65" s="107">
        <f t="shared" si="3"/>
        <v>0.020689655172413793</v>
      </c>
    </row>
    <row r="66" spans="2:4" ht="15" customHeight="1">
      <c r="B66" s="9" t="s">
        <v>28</v>
      </c>
      <c r="C66" s="151">
        <v>33</v>
      </c>
      <c r="D66" s="107">
        <f t="shared" si="3"/>
        <v>0.22758620689655173</v>
      </c>
    </row>
    <row r="67" spans="2:4" ht="15" customHeight="1">
      <c r="B67" s="24" t="s">
        <v>8</v>
      </c>
      <c r="C67" s="151">
        <v>5</v>
      </c>
      <c r="D67" s="107">
        <f t="shared" si="3"/>
        <v>0.034482758620689655</v>
      </c>
    </row>
    <row r="68" spans="2:4" ht="15" customHeight="1">
      <c r="B68" s="9" t="s">
        <v>5</v>
      </c>
      <c r="C68" s="151">
        <v>7</v>
      </c>
      <c r="D68" s="107">
        <f t="shared" si="3"/>
        <v>0.04827586206896552</v>
      </c>
    </row>
    <row r="69" spans="2:3" ht="12.75">
      <c r="B69" s="5"/>
      <c r="C69" s="20"/>
    </row>
    <row r="70" spans="2:4" ht="12.75">
      <c r="B70" s="5"/>
      <c r="C70" s="17"/>
      <c r="D70" s="113"/>
    </row>
    <row r="71" spans="2:4" ht="15" customHeight="1">
      <c r="B71" s="6" t="s">
        <v>130</v>
      </c>
      <c r="C71" s="46" t="s">
        <v>9</v>
      </c>
      <c r="D71" s="119" t="s">
        <v>10</v>
      </c>
    </row>
    <row r="72" spans="2:4" ht="15" customHeight="1">
      <c r="B72" s="9" t="s">
        <v>29</v>
      </c>
      <c r="C72" s="151">
        <v>29</v>
      </c>
      <c r="D72" s="107">
        <f>(C72/36)</f>
        <v>0.8055555555555556</v>
      </c>
    </row>
    <row r="73" spans="2:4" ht="15" customHeight="1">
      <c r="B73" s="9" t="s">
        <v>63</v>
      </c>
      <c r="C73" s="152">
        <v>0</v>
      </c>
      <c r="D73" s="107">
        <f aca="true" t="shared" si="4" ref="D73:D79">(C73/36)</f>
        <v>0</v>
      </c>
    </row>
    <row r="74" spans="2:4" ht="15" customHeight="1">
      <c r="B74" s="9" t="s">
        <v>30</v>
      </c>
      <c r="C74" s="152">
        <v>0</v>
      </c>
      <c r="D74" s="107">
        <f t="shared" si="4"/>
        <v>0</v>
      </c>
    </row>
    <row r="75" spans="2:4" ht="15" customHeight="1">
      <c r="B75" s="9" t="s">
        <v>31</v>
      </c>
      <c r="C75" s="152">
        <v>0</v>
      </c>
      <c r="D75" s="107">
        <f t="shared" si="4"/>
        <v>0</v>
      </c>
    </row>
    <row r="76" spans="2:4" ht="15" customHeight="1">
      <c r="B76" s="9" t="s">
        <v>32</v>
      </c>
      <c r="C76" s="151">
        <v>6</v>
      </c>
      <c r="D76" s="107">
        <f t="shared" si="4"/>
        <v>0.16666666666666666</v>
      </c>
    </row>
    <row r="77" spans="2:4" ht="15" customHeight="1">
      <c r="B77" s="9" t="s">
        <v>33</v>
      </c>
      <c r="C77" s="151">
        <v>1</v>
      </c>
      <c r="D77" s="107">
        <f t="shared" si="4"/>
        <v>0.027777777777777776</v>
      </c>
    </row>
    <row r="78" spans="2:4" ht="15" customHeight="1">
      <c r="B78" s="9" t="s">
        <v>5</v>
      </c>
      <c r="C78" s="152">
        <v>0</v>
      </c>
      <c r="D78" s="107">
        <f t="shared" si="4"/>
        <v>0</v>
      </c>
    </row>
    <row r="79" spans="2:4" ht="15" customHeight="1">
      <c r="B79" s="43" t="s">
        <v>43</v>
      </c>
      <c r="C79" s="6">
        <f>SUM(C72:C78)</f>
        <v>36</v>
      </c>
      <c r="D79" s="107">
        <f t="shared" si="4"/>
        <v>1</v>
      </c>
    </row>
    <row r="80" ht="12.75">
      <c r="B80" s="5"/>
    </row>
    <row r="81" ht="12.75">
      <c r="B81" s="5"/>
    </row>
    <row r="82" ht="12.75">
      <c r="B82" s="5" t="s">
        <v>65</v>
      </c>
    </row>
    <row r="83" ht="12.75">
      <c r="B83" s="5"/>
    </row>
    <row r="84" spans="2:10" ht="12.75">
      <c r="B84" s="5"/>
      <c r="D84" s="260" t="s">
        <v>160</v>
      </c>
      <c r="E84" s="260"/>
      <c r="F84" s="260"/>
      <c r="G84" s="260"/>
      <c r="H84" s="260"/>
      <c r="I84" s="260"/>
      <c r="J84" s="260"/>
    </row>
    <row r="85" spans="1:11" ht="15" customHeight="1">
      <c r="A85" s="5"/>
      <c r="C85" s="16" t="s">
        <v>44</v>
      </c>
      <c r="D85" s="16">
        <v>1</v>
      </c>
      <c r="E85" s="16">
        <v>2</v>
      </c>
      <c r="F85" s="16">
        <v>3</v>
      </c>
      <c r="G85" s="16">
        <v>4</v>
      </c>
      <c r="H85" s="16">
        <v>5</v>
      </c>
      <c r="I85" s="16">
        <v>6</v>
      </c>
      <c r="J85" s="16">
        <v>7</v>
      </c>
      <c r="K85" s="16" t="s">
        <v>45</v>
      </c>
    </row>
    <row r="86" spans="1:9" ht="7.5" customHeight="1">
      <c r="A86" s="27"/>
      <c r="B86" s="57"/>
      <c r="C86" s="122"/>
      <c r="I86" s="18"/>
    </row>
    <row r="87" spans="1:11" ht="15" customHeight="1">
      <c r="A87" s="255"/>
      <c r="B87" s="44" t="s">
        <v>34</v>
      </c>
      <c r="C87" s="35">
        <v>4.760330578512399</v>
      </c>
      <c r="D87" s="151">
        <v>3</v>
      </c>
      <c r="E87" s="151">
        <v>2</v>
      </c>
      <c r="F87" s="151">
        <v>18</v>
      </c>
      <c r="G87" s="151">
        <v>31</v>
      </c>
      <c r="H87" s="151">
        <v>29</v>
      </c>
      <c r="I87" s="151">
        <v>20</v>
      </c>
      <c r="J87" s="151">
        <v>18</v>
      </c>
      <c r="K87" s="151">
        <v>24</v>
      </c>
    </row>
    <row r="88" spans="1:11" ht="15" customHeight="1">
      <c r="A88" s="256"/>
      <c r="B88" s="44" t="s">
        <v>35</v>
      </c>
      <c r="C88" s="35">
        <v>5.024590163934428</v>
      </c>
      <c r="D88" s="151">
        <v>3</v>
      </c>
      <c r="E88" s="151">
        <v>6</v>
      </c>
      <c r="F88" s="151">
        <v>14</v>
      </c>
      <c r="G88" s="151">
        <v>18</v>
      </c>
      <c r="H88" s="151">
        <v>23</v>
      </c>
      <c r="I88" s="151">
        <v>37</v>
      </c>
      <c r="J88" s="151">
        <v>21</v>
      </c>
      <c r="K88" s="151">
        <v>23</v>
      </c>
    </row>
    <row r="89" spans="1:11" ht="15" customHeight="1">
      <c r="A89" s="256"/>
      <c r="B89" s="44" t="s">
        <v>36</v>
      </c>
      <c r="C89" s="35">
        <v>5.008333333333334</v>
      </c>
      <c r="D89" s="151">
        <v>3</v>
      </c>
      <c r="E89" s="151">
        <v>5</v>
      </c>
      <c r="F89" s="151">
        <v>11</v>
      </c>
      <c r="G89" s="151">
        <v>21</v>
      </c>
      <c r="H89" s="151">
        <v>27</v>
      </c>
      <c r="I89" s="151">
        <v>35</v>
      </c>
      <c r="J89" s="151">
        <v>18</v>
      </c>
      <c r="K89" s="151">
        <v>25</v>
      </c>
    </row>
    <row r="90" spans="1:11" ht="15" customHeight="1">
      <c r="A90" s="256"/>
      <c r="B90" s="44" t="s">
        <v>37</v>
      </c>
      <c r="C90" s="35">
        <v>3.567567567567567</v>
      </c>
      <c r="D90" s="151">
        <v>20</v>
      </c>
      <c r="E90" s="151">
        <v>19</v>
      </c>
      <c r="F90" s="151">
        <v>15</v>
      </c>
      <c r="G90" s="151">
        <v>18</v>
      </c>
      <c r="H90" s="151">
        <v>20</v>
      </c>
      <c r="I90" s="151">
        <v>12</v>
      </c>
      <c r="J90" s="151">
        <v>7</v>
      </c>
      <c r="K90" s="151">
        <v>34</v>
      </c>
    </row>
    <row r="91" spans="1:11" ht="15" customHeight="1">
      <c r="A91" s="257"/>
      <c r="B91" s="44" t="s">
        <v>38</v>
      </c>
      <c r="C91" s="35">
        <v>5.10483870967742</v>
      </c>
      <c r="D91" s="151">
        <v>2</v>
      </c>
      <c r="E91" s="151">
        <v>7</v>
      </c>
      <c r="F91" s="151">
        <v>7</v>
      </c>
      <c r="G91" s="151">
        <v>19</v>
      </c>
      <c r="H91" s="151">
        <v>32</v>
      </c>
      <c r="I91" s="151">
        <v>39</v>
      </c>
      <c r="J91" s="151">
        <v>18</v>
      </c>
      <c r="K91" s="151">
        <v>21</v>
      </c>
    </row>
    <row r="92" spans="1:3" ht="12.75">
      <c r="A92" s="28"/>
      <c r="B92" s="15"/>
      <c r="C92" s="20"/>
    </row>
    <row r="93" spans="1:2" ht="12.75">
      <c r="A93" s="28"/>
      <c r="B93" s="5" t="s">
        <v>68</v>
      </c>
    </row>
    <row r="94" ht="12.75">
      <c r="B94" s="5"/>
    </row>
    <row r="95" spans="2:4" ht="15" customHeight="1">
      <c r="B95" s="5"/>
      <c r="C95" s="16" t="s">
        <v>9</v>
      </c>
      <c r="D95" s="16" t="s">
        <v>10</v>
      </c>
    </row>
    <row r="96" spans="2:4" ht="15" customHeight="1">
      <c r="B96" s="3" t="s">
        <v>48</v>
      </c>
      <c r="C96" s="3">
        <v>53</v>
      </c>
      <c r="D96" s="107">
        <f>(C96/C99)</f>
        <v>0.36551724137931035</v>
      </c>
    </row>
    <row r="97" spans="2:4" ht="15" customHeight="1">
      <c r="B97" s="3" t="s">
        <v>40</v>
      </c>
      <c r="C97" s="3">
        <v>85</v>
      </c>
      <c r="D97" s="107">
        <f>(C97/C99)</f>
        <v>0.5862068965517241</v>
      </c>
    </row>
    <row r="98" spans="2:4" ht="15" customHeight="1">
      <c r="B98" s="3" t="s">
        <v>5</v>
      </c>
      <c r="C98" s="3">
        <v>7</v>
      </c>
      <c r="D98" s="107">
        <f>(C98/C99)</f>
        <v>0.04827586206896552</v>
      </c>
    </row>
    <row r="99" spans="2:4" ht="15" customHeight="1">
      <c r="B99" s="6" t="s">
        <v>43</v>
      </c>
      <c r="C99" s="6">
        <f>SUM(C96:C98)</f>
        <v>145</v>
      </c>
      <c r="D99" s="107">
        <f>(C99/C99)</f>
        <v>1</v>
      </c>
    </row>
    <row r="100" spans="2:3" ht="12.75">
      <c r="B100" s="5"/>
      <c r="C100" s="20"/>
    </row>
    <row r="101" ht="12.75">
      <c r="B101" s="5" t="s">
        <v>75</v>
      </c>
    </row>
    <row r="102" ht="12.75">
      <c r="B102" s="5"/>
    </row>
    <row r="103" spans="2:4" ht="15" customHeight="1">
      <c r="B103" s="5"/>
      <c r="C103" s="46" t="s">
        <v>9</v>
      </c>
      <c r="D103" s="46" t="s">
        <v>128</v>
      </c>
    </row>
    <row r="104" spans="2:4" ht="15" customHeight="1">
      <c r="B104" s="9" t="s">
        <v>66</v>
      </c>
      <c r="C104" s="151">
        <v>24</v>
      </c>
      <c r="D104" s="107">
        <f>(C104/145)</f>
        <v>0.16551724137931034</v>
      </c>
    </row>
    <row r="105" spans="2:4" ht="15" customHeight="1">
      <c r="B105" s="9" t="s">
        <v>41</v>
      </c>
      <c r="C105" s="151">
        <v>86</v>
      </c>
      <c r="D105" s="107">
        <f>(C105/145)</f>
        <v>0.593103448275862</v>
      </c>
    </row>
    <row r="106" spans="2:4" ht="15" customHeight="1">
      <c r="B106" s="9" t="s">
        <v>42</v>
      </c>
      <c r="C106" s="151">
        <v>3</v>
      </c>
      <c r="D106" s="107">
        <f>(C106/145)</f>
        <v>0.020689655172413793</v>
      </c>
    </row>
    <row r="107" spans="2:4" ht="15" customHeight="1">
      <c r="B107" s="9" t="s">
        <v>67</v>
      </c>
      <c r="C107" s="151">
        <v>8</v>
      </c>
      <c r="D107" s="107">
        <f>(C107/145)</f>
        <v>0.05517241379310345</v>
      </c>
    </row>
    <row r="108" spans="2:4" ht="15" customHeight="1">
      <c r="B108" s="9" t="s">
        <v>5</v>
      </c>
      <c r="C108" s="151">
        <v>40</v>
      </c>
      <c r="D108" s="107">
        <f>(C108/145)</f>
        <v>0.27586206896551724</v>
      </c>
    </row>
    <row r="109" spans="2:3" ht="12.75">
      <c r="B109" s="5"/>
      <c r="C109" s="7"/>
    </row>
    <row r="110" ht="12.75">
      <c r="B110" s="147" t="s">
        <v>132</v>
      </c>
    </row>
    <row r="111" ht="12.75">
      <c r="B111" s="147" t="s">
        <v>131</v>
      </c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</sheetData>
  <mergeCells count="6">
    <mergeCell ref="H6:L6"/>
    <mergeCell ref="A87:A91"/>
    <mergeCell ref="B6:B7"/>
    <mergeCell ref="C6:E6"/>
    <mergeCell ref="F6:F7"/>
    <mergeCell ref="D84:J84"/>
  </mergeCells>
  <printOptions/>
  <pageMargins left="0.37" right="0.31" top="0.43" bottom="0.48" header="0" footer="0"/>
  <pageSetup fitToHeight="3" horizontalDpi="600" verticalDpi="600" orientation="landscape" paperSize="9" scale="66" r:id="rId2"/>
  <headerFooter alignWithMargins="0">
    <oddHeader>&amp;R
</oddHeader>
    <oddFooter>&amp;R&amp;A - &amp;P</oddFooter>
  </headerFooter>
  <rowBreaks count="1" manualBreakCount="1">
    <brk id="53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1">
      <selection activeCell="D83" sqref="D83:J83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143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53" t="s">
        <v>120</v>
      </c>
      <c r="C8" s="154">
        <v>53</v>
      </c>
      <c r="D8" s="154">
        <v>20</v>
      </c>
      <c r="E8" s="154">
        <v>1</v>
      </c>
      <c r="F8" s="123">
        <f>SUM(C8:E8)</f>
        <v>74</v>
      </c>
      <c r="G8" s="36"/>
      <c r="H8" s="61">
        <v>9</v>
      </c>
      <c r="I8" s="61">
        <v>50</v>
      </c>
      <c r="J8" s="61">
        <v>17</v>
      </c>
      <c r="K8" s="61">
        <v>4</v>
      </c>
      <c r="L8" s="1">
        <v>0</v>
      </c>
      <c r="M8" s="8"/>
      <c r="P8" s="18"/>
      <c r="Q8" s="18"/>
      <c r="R8" s="18"/>
      <c r="S8" s="18"/>
      <c r="T8" s="18"/>
    </row>
    <row r="9" spans="1:20" ht="15" customHeight="1">
      <c r="A9" s="41"/>
      <c r="B9" s="153" t="s">
        <v>122</v>
      </c>
      <c r="C9" s="154">
        <v>40</v>
      </c>
      <c r="D9" s="154">
        <v>9</v>
      </c>
      <c r="E9" s="154">
        <v>0</v>
      </c>
      <c r="F9" s="123">
        <f>SUM(C9:E9)</f>
        <v>49</v>
      </c>
      <c r="G9" s="36"/>
      <c r="H9" s="61">
        <v>8</v>
      </c>
      <c r="I9" s="61">
        <v>41</v>
      </c>
      <c r="J9" s="61">
        <v>0</v>
      </c>
      <c r="K9" s="61">
        <v>1</v>
      </c>
      <c r="L9" s="1">
        <v>0</v>
      </c>
      <c r="M9" s="8"/>
      <c r="P9" s="18"/>
      <c r="Q9" s="18"/>
      <c r="R9" s="18"/>
      <c r="S9" s="18"/>
      <c r="T9" s="18"/>
    </row>
    <row r="10" spans="1:20" ht="15" customHeight="1">
      <c r="A10" s="41"/>
      <c r="B10" s="124" t="s">
        <v>6</v>
      </c>
      <c r="C10" s="125">
        <f>SUM(C8:C9)</f>
        <v>93</v>
      </c>
      <c r="D10" s="125">
        <f>SUM(D8:D9)</f>
        <v>29</v>
      </c>
      <c r="E10" s="125">
        <f>SUM(E8:E9)</f>
        <v>1</v>
      </c>
      <c r="F10" s="125">
        <f>SUM(F8:F9)</f>
        <v>123</v>
      </c>
      <c r="G10" s="39"/>
      <c r="H10" s="125">
        <f>SUM(H8:H9)</f>
        <v>17</v>
      </c>
      <c r="I10" s="125">
        <f>SUM(I8:I9)</f>
        <v>91</v>
      </c>
      <c r="J10" s="125">
        <f>SUM(J8:J9)</f>
        <v>17</v>
      </c>
      <c r="K10" s="125">
        <f>SUM(K8:K9)</f>
        <v>5</v>
      </c>
      <c r="L10" s="125">
        <f>SUM(L8:L9)</f>
        <v>0</v>
      </c>
      <c r="M10" s="29"/>
      <c r="P10" s="18"/>
      <c r="Q10" s="18"/>
      <c r="R10" s="18"/>
      <c r="S10" s="18"/>
      <c r="T10" s="18"/>
    </row>
    <row r="11" spans="5:6" ht="12.75">
      <c r="E11" s="28"/>
      <c r="F11" s="28"/>
    </row>
    <row r="12" spans="8:15" ht="12.75">
      <c r="H12" s="23"/>
      <c r="N12" s="32"/>
      <c r="O12" s="32"/>
    </row>
    <row r="13" spans="2:9" ht="12.75">
      <c r="B13" s="5" t="s">
        <v>71</v>
      </c>
      <c r="D13" s="12"/>
      <c r="H13" s="31" t="s">
        <v>55</v>
      </c>
      <c r="I13" s="32"/>
    </row>
    <row r="14" spans="2:9" ht="12.75">
      <c r="B14" s="5"/>
      <c r="D14" s="12"/>
      <c r="H14" s="32"/>
      <c r="I14" s="32"/>
    </row>
    <row r="15" spans="2:9" ht="15" customHeight="1">
      <c r="B15" s="5"/>
      <c r="C15" s="21" t="s">
        <v>9</v>
      </c>
      <c r="D15" s="21" t="s">
        <v>128</v>
      </c>
      <c r="H15" s="32" t="s">
        <v>49</v>
      </c>
      <c r="I15" s="32" t="s">
        <v>51</v>
      </c>
    </row>
    <row r="16" spans="2:9" ht="15" customHeight="1">
      <c r="B16" s="9" t="s">
        <v>56</v>
      </c>
      <c r="C16" s="62">
        <v>75</v>
      </c>
      <c r="D16" s="30">
        <f>(C16/123)</f>
        <v>0.6097560975609756</v>
      </c>
      <c r="H16" s="32" t="s">
        <v>52</v>
      </c>
      <c r="I16" s="32" t="s">
        <v>53</v>
      </c>
    </row>
    <row r="17" spans="2:9" ht="15" customHeight="1">
      <c r="B17" s="9" t="s">
        <v>11</v>
      </c>
      <c r="C17" s="62">
        <v>34</v>
      </c>
      <c r="D17" s="30">
        <f aca="true" t="shared" si="0" ref="D17:D23">(C17/123)</f>
        <v>0.2764227642276423</v>
      </c>
      <c r="H17" s="32" t="s">
        <v>7</v>
      </c>
      <c r="I17" s="32" t="s">
        <v>54</v>
      </c>
    </row>
    <row r="18" spans="2:4" ht="15" customHeight="1">
      <c r="B18" s="9" t="s">
        <v>12</v>
      </c>
      <c r="C18" s="62">
        <v>88</v>
      </c>
      <c r="D18" s="30">
        <f t="shared" si="0"/>
        <v>0.7154471544715447</v>
      </c>
    </row>
    <row r="19" spans="2:8" ht="15" customHeight="1">
      <c r="B19" s="9" t="s">
        <v>15</v>
      </c>
      <c r="C19" s="62">
        <v>11</v>
      </c>
      <c r="D19" s="30">
        <f t="shared" si="0"/>
        <v>0.08943089430894309</v>
      </c>
      <c r="H19" s="23"/>
    </row>
    <row r="20" spans="2:4" ht="15" customHeight="1">
      <c r="B20" s="9" t="s">
        <v>13</v>
      </c>
      <c r="C20" s="62">
        <v>6</v>
      </c>
      <c r="D20" s="30">
        <f t="shared" si="0"/>
        <v>0.04878048780487805</v>
      </c>
    </row>
    <row r="21" spans="2:8" ht="15" customHeight="1">
      <c r="B21" s="9" t="s">
        <v>14</v>
      </c>
      <c r="C21" s="62">
        <v>14</v>
      </c>
      <c r="D21" s="30">
        <f t="shared" si="0"/>
        <v>0.11382113821138211</v>
      </c>
      <c r="H21" s="23"/>
    </row>
    <row r="22" spans="2:4" ht="15" customHeight="1">
      <c r="B22" s="24" t="s">
        <v>8</v>
      </c>
      <c r="C22" s="62">
        <v>12</v>
      </c>
      <c r="D22" s="30">
        <f t="shared" si="0"/>
        <v>0.0975609756097561</v>
      </c>
    </row>
    <row r="23" spans="2:4" ht="15" customHeight="1">
      <c r="B23" s="9" t="s">
        <v>5</v>
      </c>
      <c r="C23" s="63">
        <v>0</v>
      </c>
      <c r="D23" s="30">
        <f t="shared" si="0"/>
        <v>0</v>
      </c>
    </row>
    <row r="24" spans="2:4" ht="12.75">
      <c r="B24" s="23"/>
      <c r="D24" s="19"/>
    </row>
    <row r="25" spans="2:4" ht="12.75">
      <c r="B25" s="5"/>
      <c r="D25" s="19"/>
    </row>
    <row r="26" spans="2:4" ht="12.75">
      <c r="B26" s="5" t="s">
        <v>72</v>
      </c>
      <c r="D26" s="19"/>
    </row>
    <row r="27" spans="2:4" ht="12.75">
      <c r="B27" s="5"/>
      <c r="D27" s="19"/>
    </row>
    <row r="28" spans="2:4" ht="15" customHeight="1">
      <c r="B28" s="5"/>
      <c r="C28" s="21" t="s">
        <v>9</v>
      </c>
      <c r="D28" s="21" t="s">
        <v>128</v>
      </c>
    </row>
    <row r="29" spans="2:4" ht="15" customHeight="1">
      <c r="B29" s="9" t="s">
        <v>57</v>
      </c>
      <c r="C29" s="62">
        <v>11</v>
      </c>
      <c r="D29" s="30">
        <f aca="true" t="shared" si="1" ref="D29:D34">(C29/123)</f>
        <v>0.08943089430894309</v>
      </c>
    </row>
    <row r="30" spans="2:4" ht="15" customHeight="1">
      <c r="B30" s="9" t="s">
        <v>16</v>
      </c>
      <c r="C30" s="62">
        <v>33</v>
      </c>
      <c r="D30" s="30">
        <f t="shared" si="1"/>
        <v>0.2682926829268293</v>
      </c>
    </row>
    <row r="31" spans="2:4" ht="15" customHeight="1">
      <c r="B31" s="9" t="s">
        <v>47</v>
      </c>
      <c r="C31" s="62">
        <v>61</v>
      </c>
      <c r="D31" s="30">
        <f t="shared" si="1"/>
        <v>0.4959349593495935</v>
      </c>
    </row>
    <row r="32" spans="2:4" ht="15" customHeight="1">
      <c r="B32" s="9" t="s">
        <v>17</v>
      </c>
      <c r="C32" s="62">
        <v>16</v>
      </c>
      <c r="D32" s="30">
        <f t="shared" si="1"/>
        <v>0.13008130081300814</v>
      </c>
    </row>
    <row r="33" spans="2:4" ht="15" customHeight="1">
      <c r="B33" s="24" t="s">
        <v>8</v>
      </c>
      <c r="C33" s="62">
        <v>11</v>
      </c>
      <c r="D33" s="30">
        <f t="shared" si="1"/>
        <v>0.08943089430894309</v>
      </c>
    </row>
    <row r="34" spans="2:4" ht="15" customHeight="1">
      <c r="B34" s="9" t="s">
        <v>5</v>
      </c>
      <c r="C34" s="63">
        <v>0</v>
      </c>
      <c r="D34" s="30">
        <f t="shared" si="1"/>
        <v>0</v>
      </c>
    </row>
    <row r="35" spans="2:4" ht="12.75">
      <c r="B35" s="23"/>
      <c r="C35" s="7"/>
      <c r="D35" s="14"/>
    </row>
    <row r="36" spans="2:4" ht="12.75">
      <c r="B36" s="5"/>
      <c r="D36" s="12"/>
    </row>
    <row r="37" spans="2:4" ht="12.75">
      <c r="B37" s="5" t="s">
        <v>73</v>
      </c>
      <c r="D37" s="12"/>
    </row>
    <row r="38" spans="2:4" ht="12.75">
      <c r="B38" s="5"/>
      <c r="D38" s="12"/>
    </row>
    <row r="39" spans="2:4" ht="15" customHeight="1">
      <c r="B39" s="5"/>
      <c r="C39" s="21" t="s">
        <v>9</v>
      </c>
      <c r="D39" s="21" t="s">
        <v>128</v>
      </c>
    </row>
    <row r="40" spans="2:16" ht="15" customHeight="1">
      <c r="B40" s="9" t="s">
        <v>18</v>
      </c>
      <c r="C40" s="62">
        <v>17</v>
      </c>
      <c r="D40" s="30">
        <f aca="true" t="shared" si="2" ref="D40:D49">(C40/123)</f>
        <v>0.13821138211382114</v>
      </c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4"/>
    </row>
    <row r="41" spans="2:4" ht="15" customHeight="1">
      <c r="B41" s="9" t="s">
        <v>19</v>
      </c>
      <c r="C41" s="62">
        <v>41</v>
      </c>
      <c r="D41" s="30">
        <f t="shared" si="2"/>
        <v>0.3333333333333333</v>
      </c>
    </row>
    <row r="42" spans="2:4" ht="15" customHeight="1">
      <c r="B42" s="9" t="s">
        <v>20</v>
      </c>
      <c r="C42" s="62">
        <v>44</v>
      </c>
      <c r="D42" s="30">
        <f t="shared" si="2"/>
        <v>0.35772357723577236</v>
      </c>
    </row>
    <row r="43" spans="2:4" ht="15" customHeight="1">
      <c r="B43" s="9" t="s">
        <v>21</v>
      </c>
      <c r="C43" s="62">
        <v>73</v>
      </c>
      <c r="D43" s="30">
        <f t="shared" si="2"/>
        <v>0.5934959349593496</v>
      </c>
    </row>
    <row r="44" spans="2:4" ht="15" customHeight="1">
      <c r="B44" s="9" t="s">
        <v>58</v>
      </c>
      <c r="C44" s="62">
        <v>10</v>
      </c>
      <c r="D44" s="30">
        <f t="shared" si="2"/>
        <v>0.08130081300813008</v>
      </c>
    </row>
    <row r="45" spans="2:4" ht="15" customHeight="1">
      <c r="B45" s="9" t="s">
        <v>22</v>
      </c>
      <c r="C45" s="62">
        <v>6</v>
      </c>
      <c r="D45" s="30">
        <f t="shared" si="2"/>
        <v>0.04878048780487805</v>
      </c>
    </row>
    <row r="46" spans="2:4" ht="15" customHeight="1">
      <c r="B46" s="9" t="s">
        <v>59</v>
      </c>
      <c r="C46" s="62">
        <v>3</v>
      </c>
      <c r="D46" s="30">
        <f t="shared" si="2"/>
        <v>0.024390243902439025</v>
      </c>
    </row>
    <row r="47" spans="2:4" ht="15" customHeight="1">
      <c r="B47" s="9" t="s">
        <v>23</v>
      </c>
      <c r="C47" s="62">
        <v>9</v>
      </c>
      <c r="D47" s="30">
        <f t="shared" si="2"/>
        <v>0.07317073170731707</v>
      </c>
    </row>
    <row r="48" spans="2:4" ht="15" customHeight="1">
      <c r="B48" s="9" t="s">
        <v>8</v>
      </c>
      <c r="C48" s="62">
        <v>3</v>
      </c>
      <c r="D48" s="30">
        <f t="shared" si="2"/>
        <v>0.024390243902439025</v>
      </c>
    </row>
    <row r="49" spans="2:4" ht="15" customHeight="1">
      <c r="B49" s="9" t="s">
        <v>5</v>
      </c>
      <c r="C49" s="63">
        <v>0</v>
      </c>
      <c r="D49" s="30">
        <f t="shared" si="2"/>
        <v>0</v>
      </c>
    </row>
    <row r="50" spans="2:4" ht="10.5" customHeight="1">
      <c r="B50" s="28"/>
      <c r="C50" s="28"/>
      <c r="D50" s="38"/>
    </row>
    <row r="51" spans="2:4" ht="12.75">
      <c r="B51" s="148" t="s">
        <v>132</v>
      </c>
      <c r="C51" s="28"/>
      <c r="D51" s="38"/>
    </row>
    <row r="52" spans="2:4" ht="12.75">
      <c r="B52" s="148" t="s">
        <v>131</v>
      </c>
      <c r="C52" s="28"/>
      <c r="D52" s="38"/>
    </row>
    <row r="53" spans="2:4" ht="12.75">
      <c r="B53" s="5"/>
      <c r="D53" s="12"/>
    </row>
    <row r="54" spans="2:4" ht="12.75">
      <c r="B54" s="5" t="s">
        <v>74</v>
      </c>
      <c r="D54" s="12"/>
    </row>
    <row r="55" spans="2:4" ht="12.75">
      <c r="B55" s="5"/>
      <c r="D55" s="12"/>
    </row>
    <row r="56" spans="2:4" ht="15" customHeight="1">
      <c r="B56" s="5"/>
      <c r="C56" s="21" t="s">
        <v>9</v>
      </c>
      <c r="D56" s="21" t="s">
        <v>128</v>
      </c>
    </row>
    <row r="57" spans="2:4" ht="15" customHeight="1">
      <c r="B57" s="9" t="s">
        <v>24</v>
      </c>
      <c r="C57" s="62">
        <v>11</v>
      </c>
      <c r="D57" s="30">
        <f aca="true" t="shared" si="3" ref="D57:D67">(C57/123)</f>
        <v>0.08943089430894309</v>
      </c>
    </row>
    <row r="58" spans="2:4" ht="15" customHeight="1">
      <c r="B58" s="9" t="s">
        <v>60</v>
      </c>
      <c r="C58" s="62">
        <v>24</v>
      </c>
      <c r="D58" s="30">
        <f t="shared" si="3"/>
        <v>0.1951219512195122</v>
      </c>
    </row>
    <row r="59" spans="2:4" ht="15" customHeight="1">
      <c r="B59" s="9" t="s">
        <v>61</v>
      </c>
      <c r="C59" s="62">
        <v>70</v>
      </c>
      <c r="D59" s="30">
        <f t="shared" si="3"/>
        <v>0.5691056910569106</v>
      </c>
    </row>
    <row r="60" spans="2:4" ht="15" customHeight="1">
      <c r="B60" s="9" t="s">
        <v>25</v>
      </c>
      <c r="C60" s="62">
        <v>52</v>
      </c>
      <c r="D60" s="30">
        <f t="shared" si="3"/>
        <v>0.42276422764227645</v>
      </c>
    </row>
    <row r="61" spans="2:4" ht="15" customHeight="1">
      <c r="B61" s="9" t="s">
        <v>62</v>
      </c>
      <c r="C61" s="62">
        <v>10</v>
      </c>
      <c r="D61" s="30">
        <f t="shared" si="3"/>
        <v>0.08130081300813008</v>
      </c>
    </row>
    <row r="62" spans="2:4" ht="15" customHeight="1">
      <c r="B62" s="9" t="s">
        <v>26</v>
      </c>
      <c r="C62" s="62">
        <v>35</v>
      </c>
      <c r="D62" s="30">
        <f t="shared" si="3"/>
        <v>0.2845528455284553</v>
      </c>
    </row>
    <row r="63" spans="2:4" ht="15" customHeight="1">
      <c r="B63" s="9" t="s">
        <v>27</v>
      </c>
      <c r="C63" s="62">
        <v>28</v>
      </c>
      <c r="D63" s="30">
        <f t="shared" si="3"/>
        <v>0.22764227642276422</v>
      </c>
    </row>
    <row r="64" spans="2:4" ht="15" customHeight="1">
      <c r="B64" s="9" t="s">
        <v>64</v>
      </c>
      <c r="C64" s="62">
        <v>1</v>
      </c>
      <c r="D64" s="30">
        <f t="shared" si="3"/>
        <v>0.008130081300813009</v>
      </c>
    </row>
    <row r="65" spans="2:4" ht="15" customHeight="1">
      <c r="B65" s="9" t="s">
        <v>28</v>
      </c>
      <c r="C65" s="62">
        <v>39</v>
      </c>
      <c r="D65" s="30">
        <f t="shared" si="3"/>
        <v>0.3170731707317073</v>
      </c>
    </row>
    <row r="66" spans="2:4" ht="15" customHeight="1">
      <c r="B66" s="24" t="s">
        <v>8</v>
      </c>
      <c r="C66" s="62">
        <v>3</v>
      </c>
      <c r="D66" s="30">
        <f t="shared" si="3"/>
        <v>0.024390243902439025</v>
      </c>
    </row>
    <row r="67" spans="2:4" ht="15" customHeight="1">
      <c r="B67" s="9" t="s">
        <v>5</v>
      </c>
      <c r="C67" s="62">
        <v>3</v>
      </c>
      <c r="D67" s="30">
        <f t="shared" si="3"/>
        <v>0.024390243902439025</v>
      </c>
    </row>
    <row r="68" spans="2:4" ht="12.75">
      <c r="B68" s="5"/>
      <c r="C68" s="20"/>
      <c r="D68" s="12"/>
    </row>
    <row r="69" spans="2:4" ht="12.75">
      <c r="B69" s="5"/>
      <c r="C69" s="17"/>
      <c r="D69" s="19"/>
    </row>
    <row r="70" spans="2:4" ht="15" customHeight="1">
      <c r="B70" s="6" t="s">
        <v>130</v>
      </c>
      <c r="C70" s="21" t="s">
        <v>9</v>
      </c>
      <c r="D70" s="11" t="s">
        <v>10</v>
      </c>
    </row>
    <row r="71" spans="2:4" ht="15" customHeight="1">
      <c r="B71" s="9" t="s">
        <v>29</v>
      </c>
      <c r="C71" s="62">
        <v>26</v>
      </c>
      <c r="D71" s="30">
        <f>(C71/C78)</f>
        <v>0.6842105263157895</v>
      </c>
    </row>
    <row r="72" spans="2:4" ht="15" customHeight="1">
      <c r="B72" s="9" t="s">
        <v>63</v>
      </c>
      <c r="C72" s="62">
        <v>2</v>
      </c>
      <c r="D72" s="30">
        <f>(C72/C78)</f>
        <v>0.05263157894736842</v>
      </c>
    </row>
    <row r="73" spans="2:4" ht="15" customHeight="1">
      <c r="B73" s="9" t="s">
        <v>30</v>
      </c>
      <c r="C73" s="62">
        <v>2</v>
      </c>
      <c r="D73" s="30">
        <f>(C73/C78)</f>
        <v>0.05263157894736842</v>
      </c>
    </row>
    <row r="74" spans="2:4" ht="15" customHeight="1">
      <c r="B74" s="9" t="s">
        <v>31</v>
      </c>
      <c r="C74" s="62">
        <v>1</v>
      </c>
      <c r="D74" s="30">
        <f>(C74/C78)</f>
        <v>0.02631578947368421</v>
      </c>
    </row>
    <row r="75" spans="2:4" ht="15" customHeight="1">
      <c r="B75" s="9" t="s">
        <v>32</v>
      </c>
      <c r="C75" s="62">
        <v>6</v>
      </c>
      <c r="D75" s="30">
        <f>(C75/C78)</f>
        <v>0.15789473684210525</v>
      </c>
    </row>
    <row r="76" spans="2:4" ht="15" customHeight="1">
      <c r="B76" s="9" t="s">
        <v>33</v>
      </c>
      <c r="C76" s="62">
        <v>1</v>
      </c>
      <c r="D76" s="30">
        <f>(C76/C78)</f>
        <v>0.02631578947368421</v>
      </c>
    </row>
    <row r="77" spans="2:4" ht="15" customHeight="1">
      <c r="B77" s="9" t="s">
        <v>5</v>
      </c>
      <c r="C77" s="63">
        <v>0</v>
      </c>
      <c r="D77" s="30">
        <f>(C77/C78)</f>
        <v>0</v>
      </c>
    </row>
    <row r="78" spans="2:4" ht="15" customHeight="1">
      <c r="B78" s="43" t="s">
        <v>43</v>
      </c>
      <c r="C78" s="26">
        <f>SUM(C71:C77)</f>
        <v>38</v>
      </c>
      <c r="D78" s="30">
        <f>(C78/C78)</f>
        <v>1</v>
      </c>
    </row>
    <row r="79" spans="2:4" ht="12.75">
      <c r="B79" s="5"/>
      <c r="D79" s="12"/>
    </row>
    <row r="80" spans="2:4" ht="12.75">
      <c r="B80" s="5"/>
      <c r="D80" s="12"/>
    </row>
    <row r="81" spans="2:4" ht="12.75">
      <c r="B81" s="5" t="s">
        <v>65</v>
      </c>
      <c r="D81" s="12"/>
    </row>
    <row r="82" spans="2:4" ht="12.75">
      <c r="B82" s="5"/>
      <c r="D82" s="12"/>
    </row>
    <row r="83" spans="2:10" ht="12.75">
      <c r="B83" s="5"/>
      <c r="D83" s="260" t="s">
        <v>160</v>
      </c>
      <c r="E83" s="260"/>
      <c r="F83" s="260"/>
      <c r="G83" s="260"/>
      <c r="H83" s="260"/>
      <c r="I83" s="260"/>
      <c r="J83" s="260"/>
    </row>
    <row r="84" spans="1:11" s="4" customFormat="1" ht="15" customHeight="1">
      <c r="A84" s="5"/>
      <c r="B84" s="7"/>
      <c r="C84" s="16" t="s">
        <v>44</v>
      </c>
      <c r="D84" s="16">
        <v>1</v>
      </c>
      <c r="E84" s="16">
        <v>2</v>
      </c>
      <c r="F84" s="16">
        <v>3</v>
      </c>
      <c r="G84" s="16">
        <v>4</v>
      </c>
      <c r="H84" s="16">
        <v>5</v>
      </c>
      <c r="I84" s="16">
        <v>6</v>
      </c>
      <c r="J84" s="16">
        <v>7</v>
      </c>
      <c r="K84" s="16" t="s">
        <v>45</v>
      </c>
    </row>
    <row r="85" spans="1:9" s="4" customFormat="1" ht="7.5" customHeight="1">
      <c r="A85" s="27"/>
      <c r="B85" s="57"/>
      <c r="C85" s="58"/>
      <c r="D85" s="12"/>
      <c r="I85" s="8"/>
    </row>
    <row r="86" spans="1:11" s="4" customFormat="1" ht="15" customHeight="1">
      <c r="A86" s="255"/>
      <c r="B86" s="44" t="s">
        <v>34</v>
      </c>
      <c r="C86" s="35">
        <v>4.4196428571428585</v>
      </c>
      <c r="D86" s="62">
        <v>3</v>
      </c>
      <c r="E86" s="62">
        <v>9</v>
      </c>
      <c r="F86" s="62">
        <v>16</v>
      </c>
      <c r="G86" s="62">
        <v>31</v>
      </c>
      <c r="H86" s="62">
        <v>24</v>
      </c>
      <c r="I86" s="62">
        <v>21</v>
      </c>
      <c r="J86" s="62">
        <v>8</v>
      </c>
      <c r="K86" s="62">
        <v>11</v>
      </c>
    </row>
    <row r="87" spans="1:11" s="4" customFormat="1" ht="15" customHeight="1">
      <c r="A87" s="256"/>
      <c r="B87" s="44" t="s">
        <v>35</v>
      </c>
      <c r="C87" s="35">
        <v>5.439655172413792</v>
      </c>
      <c r="D87" s="62">
        <v>2</v>
      </c>
      <c r="E87" s="62">
        <v>5</v>
      </c>
      <c r="F87" s="62">
        <v>5</v>
      </c>
      <c r="G87" s="62">
        <v>20</v>
      </c>
      <c r="H87" s="62">
        <v>13</v>
      </c>
      <c r="I87" s="62">
        <v>38</v>
      </c>
      <c r="J87" s="62">
        <v>33</v>
      </c>
      <c r="K87" s="62">
        <v>7</v>
      </c>
    </row>
    <row r="88" spans="1:14" s="4" customFormat="1" ht="15" customHeight="1">
      <c r="A88" s="256"/>
      <c r="B88" s="44" t="s">
        <v>36</v>
      </c>
      <c r="C88" s="35">
        <v>5.176991150442477</v>
      </c>
      <c r="D88" s="62">
        <v>2</v>
      </c>
      <c r="E88" s="62">
        <v>4</v>
      </c>
      <c r="F88" s="62">
        <v>7</v>
      </c>
      <c r="G88" s="62">
        <v>25</v>
      </c>
      <c r="H88" s="62">
        <v>26</v>
      </c>
      <c r="I88" s="62">
        <v>19</v>
      </c>
      <c r="J88" s="62">
        <v>30</v>
      </c>
      <c r="K88" s="62">
        <v>10</v>
      </c>
      <c r="N88" s="7"/>
    </row>
    <row r="89" spans="1:11" s="4" customFormat="1" ht="15" customHeight="1">
      <c r="A89" s="256"/>
      <c r="B89" s="44" t="s">
        <v>37</v>
      </c>
      <c r="C89" s="35">
        <v>3.0660377358490565</v>
      </c>
      <c r="D89" s="62">
        <v>30</v>
      </c>
      <c r="E89" s="62">
        <v>17</v>
      </c>
      <c r="F89" s="62">
        <v>15</v>
      </c>
      <c r="G89" s="62">
        <v>19</v>
      </c>
      <c r="H89" s="62">
        <v>15</v>
      </c>
      <c r="I89" s="62">
        <v>5</v>
      </c>
      <c r="J89" s="62">
        <v>5</v>
      </c>
      <c r="K89" s="62">
        <v>17</v>
      </c>
    </row>
    <row r="90" spans="1:11" s="4" customFormat="1" ht="15" customHeight="1">
      <c r="A90" s="257"/>
      <c r="B90" s="44" t="s">
        <v>38</v>
      </c>
      <c r="C90" s="35">
        <v>5</v>
      </c>
      <c r="D90" s="62">
        <v>3</v>
      </c>
      <c r="E90" s="62">
        <v>5</v>
      </c>
      <c r="F90" s="62">
        <v>11</v>
      </c>
      <c r="G90" s="62">
        <v>23</v>
      </c>
      <c r="H90" s="62">
        <v>24</v>
      </c>
      <c r="I90" s="62">
        <v>28</v>
      </c>
      <c r="J90" s="62">
        <v>22</v>
      </c>
      <c r="K90" s="62">
        <v>7</v>
      </c>
    </row>
    <row r="91" spans="1:4" ht="12.75">
      <c r="A91" s="28"/>
      <c r="B91" s="15"/>
      <c r="C91" s="20"/>
      <c r="D91" s="12"/>
    </row>
    <row r="92" spans="1:4" ht="12.75">
      <c r="A92" s="28"/>
      <c r="B92" s="5" t="s">
        <v>68</v>
      </c>
      <c r="D92" s="12"/>
    </row>
    <row r="93" spans="2:4" ht="12.75">
      <c r="B93" s="5"/>
      <c r="D93" s="12"/>
    </row>
    <row r="94" spans="2:4" ht="15" customHeight="1">
      <c r="B94" s="5"/>
      <c r="C94" s="10" t="s">
        <v>9</v>
      </c>
      <c r="D94" s="10" t="s">
        <v>10</v>
      </c>
    </row>
    <row r="95" spans="2:4" ht="15" customHeight="1">
      <c r="B95" s="3" t="s">
        <v>48</v>
      </c>
      <c r="C95" s="3">
        <v>48</v>
      </c>
      <c r="D95" s="30">
        <f>(C95/C98)</f>
        <v>0.3902439024390244</v>
      </c>
    </row>
    <row r="96" spans="2:4" ht="15" customHeight="1">
      <c r="B96" s="3" t="s">
        <v>40</v>
      </c>
      <c r="C96" s="3">
        <v>71</v>
      </c>
      <c r="D96" s="30">
        <f>(C96/C98)</f>
        <v>0.5772357723577236</v>
      </c>
    </row>
    <row r="97" spans="2:4" ht="15" customHeight="1">
      <c r="B97" s="3" t="s">
        <v>5</v>
      </c>
      <c r="C97" s="3">
        <v>4</v>
      </c>
      <c r="D97" s="30">
        <f>(C97/C98)</f>
        <v>0.032520325203252036</v>
      </c>
    </row>
    <row r="98" spans="2:4" ht="15" customHeight="1">
      <c r="B98" s="6" t="s">
        <v>43</v>
      </c>
      <c r="C98" s="26">
        <f>SUM(C95:C97)</f>
        <v>123</v>
      </c>
      <c r="D98" s="30">
        <f>(C98/C98)</f>
        <v>1</v>
      </c>
    </row>
    <row r="99" spans="2:4" ht="12.75">
      <c r="B99" s="5"/>
      <c r="C99" s="20"/>
      <c r="D99" s="12"/>
    </row>
    <row r="100" spans="2:4" ht="12.75">
      <c r="B100" s="5" t="s">
        <v>75</v>
      </c>
      <c r="D100" s="12"/>
    </row>
    <row r="101" spans="2:4" ht="12.75">
      <c r="B101" s="5"/>
      <c r="D101" s="12"/>
    </row>
    <row r="102" spans="2:4" ht="15" customHeight="1">
      <c r="B102" s="5"/>
      <c r="C102" s="21" t="s">
        <v>9</v>
      </c>
      <c r="D102" s="21" t="s">
        <v>128</v>
      </c>
    </row>
    <row r="103" spans="2:4" ht="15" customHeight="1">
      <c r="B103" s="9" t="s">
        <v>66</v>
      </c>
      <c r="C103" s="62">
        <v>15</v>
      </c>
      <c r="D103" s="30">
        <f>(C103/123)</f>
        <v>0.12195121951219512</v>
      </c>
    </row>
    <row r="104" spans="2:4" ht="15" customHeight="1">
      <c r="B104" s="9" t="s">
        <v>41</v>
      </c>
      <c r="C104" s="62">
        <v>73</v>
      </c>
      <c r="D104" s="30">
        <f>(C104/123)</f>
        <v>0.5934959349593496</v>
      </c>
    </row>
    <row r="105" spans="2:4" ht="15" customHeight="1">
      <c r="B105" s="9" t="s">
        <v>42</v>
      </c>
      <c r="C105" s="62">
        <v>1</v>
      </c>
      <c r="D105" s="30">
        <f>(C105/123)</f>
        <v>0.008130081300813009</v>
      </c>
    </row>
    <row r="106" spans="2:4" ht="15" customHeight="1">
      <c r="B106" s="9" t="s">
        <v>67</v>
      </c>
      <c r="C106" s="62">
        <v>5</v>
      </c>
      <c r="D106" s="30">
        <f>(C106/123)</f>
        <v>0.04065040650406504</v>
      </c>
    </row>
    <row r="107" spans="2:4" ht="15" customHeight="1">
      <c r="B107" s="9" t="s">
        <v>5</v>
      </c>
      <c r="C107" s="62">
        <v>38</v>
      </c>
      <c r="D107" s="30">
        <f>(C107/123)</f>
        <v>0.3089430894308943</v>
      </c>
    </row>
    <row r="108" spans="2:4" ht="7.5" customHeight="1">
      <c r="B108" s="5"/>
      <c r="C108" s="4"/>
      <c r="D108" s="12"/>
    </row>
    <row r="109" spans="2:4" ht="12.75">
      <c r="B109" s="148" t="s">
        <v>132</v>
      </c>
      <c r="D109" s="12"/>
    </row>
    <row r="110" spans="2:4" ht="12.75">
      <c r="B110" s="148" t="s">
        <v>131</v>
      </c>
      <c r="D110" s="12"/>
    </row>
    <row r="111" spans="2:4" ht="12.75">
      <c r="B111" s="5"/>
      <c r="D111" s="12"/>
    </row>
    <row r="112" spans="2:4" ht="12.75">
      <c r="B112" s="5"/>
      <c r="D112" s="12"/>
    </row>
    <row r="113" spans="2:4" ht="12.75">
      <c r="B113" s="5"/>
      <c r="D113" s="12"/>
    </row>
    <row r="114" spans="2:4" ht="12.75">
      <c r="B114" s="5"/>
      <c r="D114" s="12"/>
    </row>
    <row r="115" spans="2:4" ht="12.75">
      <c r="B115" s="5"/>
      <c r="D115" s="12"/>
    </row>
    <row r="116" spans="2:4" ht="12.75">
      <c r="B116" s="5"/>
      <c r="D116" s="12"/>
    </row>
    <row r="117" spans="2:4" ht="12.75">
      <c r="B117" s="5"/>
      <c r="D117" s="12"/>
    </row>
    <row r="118" spans="2:4" ht="12.75">
      <c r="B118" s="5"/>
      <c r="D118" s="12"/>
    </row>
    <row r="119" spans="2:4" ht="12.75">
      <c r="B119" s="5"/>
      <c r="D119" s="12"/>
    </row>
    <row r="120" spans="2:4" ht="12.75">
      <c r="B120" s="5"/>
      <c r="D120" s="12"/>
    </row>
    <row r="121" spans="2:4" ht="12.75">
      <c r="B121" s="5"/>
      <c r="D121" s="12"/>
    </row>
    <row r="122" spans="2:4" ht="12.75">
      <c r="B122" s="5"/>
      <c r="D122" s="12"/>
    </row>
    <row r="123" spans="2:4" ht="12.75">
      <c r="B123" s="5"/>
      <c r="D123" s="12"/>
    </row>
    <row r="124" spans="2:4" ht="12.75">
      <c r="B124" s="5"/>
      <c r="D124" s="12"/>
    </row>
    <row r="125" spans="2:4" ht="12.75">
      <c r="B125" s="5"/>
      <c r="D125" s="12"/>
    </row>
    <row r="126" spans="2:4" ht="12.75">
      <c r="B126" s="5"/>
      <c r="D126" s="12"/>
    </row>
    <row r="127" spans="2:4" ht="12.75">
      <c r="B127" s="5"/>
      <c r="D127" s="12"/>
    </row>
    <row r="128" spans="2:4" ht="12.75">
      <c r="B128" s="5"/>
      <c r="D128" s="12"/>
    </row>
    <row r="129" spans="2:4" ht="12.75">
      <c r="B129" s="5"/>
      <c r="D129" s="12"/>
    </row>
    <row r="130" spans="2:4" ht="12.75">
      <c r="B130" s="5"/>
      <c r="D130" s="12"/>
    </row>
    <row r="131" spans="2:4" ht="12.75">
      <c r="B131" s="5"/>
      <c r="D131" s="12"/>
    </row>
    <row r="132" spans="2:4" ht="12.75">
      <c r="B132" s="5"/>
      <c r="D132" s="12"/>
    </row>
    <row r="133" spans="2:4" ht="12.75">
      <c r="B133" s="5"/>
      <c r="D133" s="12"/>
    </row>
    <row r="134" spans="2:4" ht="12.75">
      <c r="B134" s="5"/>
      <c r="D134" s="12"/>
    </row>
    <row r="135" spans="2:4" ht="12.75">
      <c r="B135" s="5"/>
      <c r="D135" s="12"/>
    </row>
    <row r="136" spans="2:4" ht="12.75">
      <c r="B136" s="5"/>
      <c r="D136" s="12"/>
    </row>
    <row r="137" spans="2:4" ht="12.75">
      <c r="B137" s="5"/>
      <c r="D137" s="12"/>
    </row>
    <row r="138" spans="2:4" ht="12.75">
      <c r="B138" s="5"/>
      <c r="D138" s="12"/>
    </row>
    <row r="139" spans="2:4" ht="12.75">
      <c r="B139" s="5"/>
      <c r="D139" s="12"/>
    </row>
    <row r="140" spans="2:4" ht="12.75">
      <c r="B140" s="5"/>
      <c r="D140" s="12"/>
    </row>
    <row r="141" spans="2:4" ht="12.75">
      <c r="B141" s="5"/>
      <c r="D141" s="12"/>
    </row>
    <row r="142" spans="2:4" ht="12.75">
      <c r="B142" s="5"/>
      <c r="D142" s="12"/>
    </row>
    <row r="143" spans="2:4" ht="12.75">
      <c r="B143" s="5"/>
      <c r="D143" s="12"/>
    </row>
    <row r="144" spans="2:4" ht="12.75">
      <c r="B144" s="5"/>
      <c r="D144" s="12"/>
    </row>
    <row r="145" spans="2:4" ht="12.75">
      <c r="B145" s="5"/>
      <c r="D145" s="12"/>
    </row>
    <row r="146" spans="2:4" ht="12.75">
      <c r="B146" s="5"/>
      <c r="D146" s="12"/>
    </row>
    <row r="147" spans="2:4" ht="12.75">
      <c r="B147" s="5"/>
      <c r="D147" s="12"/>
    </row>
    <row r="148" spans="2:4" ht="12.75">
      <c r="B148" s="5"/>
      <c r="D148" s="12"/>
    </row>
    <row r="149" spans="2:4" ht="12.75">
      <c r="B149" s="5"/>
      <c r="D149" s="12"/>
    </row>
    <row r="150" spans="2:4" ht="12.75">
      <c r="B150" s="5"/>
      <c r="D150" s="12"/>
    </row>
    <row r="151" spans="2:4" ht="12.75">
      <c r="B151" s="5"/>
      <c r="D151" s="12"/>
    </row>
    <row r="152" spans="2:4" ht="12.75">
      <c r="B152" s="5"/>
      <c r="D152" s="12"/>
    </row>
    <row r="153" spans="2:4" ht="12.75">
      <c r="B153" s="5"/>
      <c r="D153" s="12"/>
    </row>
    <row r="154" spans="2:4" ht="12.75">
      <c r="B154" s="5"/>
      <c r="D154" s="12"/>
    </row>
    <row r="155" spans="2:4" ht="12.75">
      <c r="B155" s="5"/>
      <c r="D155" s="12"/>
    </row>
    <row r="156" spans="2:4" ht="12.75">
      <c r="B156" s="5"/>
      <c r="D156" s="12"/>
    </row>
    <row r="157" spans="2:4" ht="12.75">
      <c r="B157" s="5"/>
      <c r="D157" s="12"/>
    </row>
    <row r="158" spans="2:4" ht="12.75">
      <c r="B158" s="5"/>
      <c r="D158" s="12"/>
    </row>
    <row r="159" spans="2:4" ht="12.75">
      <c r="B159" s="5"/>
      <c r="D159" s="12"/>
    </row>
    <row r="160" spans="2:4" ht="12.75">
      <c r="B160" s="5"/>
      <c r="D160" s="12"/>
    </row>
    <row r="161" spans="2:4" ht="12.75">
      <c r="B161" s="5"/>
      <c r="D161" s="12"/>
    </row>
    <row r="162" spans="2:4" ht="12.75">
      <c r="B162" s="5"/>
      <c r="D162" s="12"/>
    </row>
    <row r="163" spans="2:4" ht="12.75">
      <c r="B163" s="5"/>
      <c r="D163" s="12"/>
    </row>
    <row r="164" spans="2:4" ht="12.75">
      <c r="B164" s="5"/>
      <c r="D164" s="12"/>
    </row>
    <row r="165" spans="2:4" ht="12.75">
      <c r="B165" s="5"/>
      <c r="D165" s="12"/>
    </row>
    <row r="166" spans="2:4" ht="12.75">
      <c r="B166" s="5"/>
      <c r="D166" s="12"/>
    </row>
    <row r="167" spans="2:4" ht="12.75">
      <c r="B167" s="5"/>
      <c r="D167" s="12"/>
    </row>
    <row r="168" spans="2:4" ht="12.75">
      <c r="B168" s="5"/>
      <c r="D168" s="12"/>
    </row>
    <row r="169" spans="2:4" ht="12.75">
      <c r="B169" s="5"/>
      <c r="D169" s="12"/>
    </row>
    <row r="170" spans="2:4" ht="12.75">
      <c r="B170" s="5"/>
      <c r="D170" s="12"/>
    </row>
    <row r="171" spans="2:4" ht="12.75">
      <c r="B171" s="5"/>
      <c r="D171" s="12"/>
    </row>
    <row r="172" spans="2:4" ht="12.75">
      <c r="B172" s="5"/>
      <c r="D172" s="12"/>
    </row>
    <row r="173" spans="2:4" ht="12.75">
      <c r="B173" s="5"/>
      <c r="D173" s="12"/>
    </row>
    <row r="174" spans="2:4" ht="12.75">
      <c r="B174" s="5"/>
      <c r="D174" s="12"/>
    </row>
    <row r="175" spans="2:4" ht="12.75">
      <c r="B175" s="5"/>
      <c r="D175" s="12"/>
    </row>
    <row r="176" spans="2:4" ht="12.75">
      <c r="B176" s="5"/>
      <c r="D176" s="12"/>
    </row>
    <row r="177" spans="2:4" ht="12.75">
      <c r="B177" s="5"/>
      <c r="D177" s="12"/>
    </row>
    <row r="178" spans="2:4" ht="12.75">
      <c r="B178" s="5"/>
      <c r="D178" s="12"/>
    </row>
    <row r="179" spans="2:4" ht="12.75">
      <c r="B179" s="5"/>
      <c r="D179" s="12"/>
    </row>
    <row r="180" spans="2:4" ht="12.75">
      <c r="B180" s="5"/>
      <c r="D180" s="12"/>
    </row>
    <row r="181" spans="2:4" ht="12.75">
      <c r="B181" s="5"/>
      <c r="D181" s="12"/>
    </row>
    <row r="182" spans="2:4" ht="12.75">
      <c r="B182" s="5"/>
      <c r="D182" s="12"/>
    </row>
    <row r="183" spans="2:4" ht="12.75">
      <c r="B183" s="5"/>
      <c r="D183" s="12"/>
    </row>
    <row r="184" spans="2:4" ht="12.75">
      <c r="B184" s="5"/>
      <c r="D184" s="12"/>
    </row>
    <row r="185" spans="2:4" ht="12.75">
      <c r="B185" s="5"/>
      <c r="D185" s="12"/>
    </row>
    <row r="186" spans="2:4" ht="12.75">
      <c r="B186" s="5"/>
      <c r="D186" s="12"/>
    </row>
    <row r="187" spans="2:4" ht="12.75">
      <c r="B187" s="5"/>
      <c r="D187" s="12"/>
    </row>
    <row r="188" spans="2:4" ht="12.75">
      <c r="B188" s="5"/>
      <c r="D188" s="12"/>
    </row>
    <row r="189" spans="2:4" ht="12.75">
      <c r="B189" s="5"/>
      <c r="D189" s="12"/>
    </row>
    <row r="190" spans="2:4" ht="12.75">
      <c r="B190" s="5"/>
      <c r="D190" s="12"/>
    </row>
    <row r="191" spans="2:4" ht="12.75">
      <c r="B191" s="5"/>
      <c r="D191" s="12"/>
    </row>
    <row r="192" spans="2:4" ht="12.75">
      <c r="B192" s="5"/>
      <c r="D192" s="12"/>
    </row>
    <row r="193" spans="2:4" ht="12.75">
      <c r="B193" s="5"/>
      <c r="D193" s="12"/>
    </row>
    <row r="194" spans="2:4" ht="12.75">
      <c r="B194" s="5"/>
      <c r="D194" s="12"/>
    </row>
    <row r="195" spans="2:4" ht="12.75">
      <c r="B195" s="5"/>
      <c r="D195" s="12"/>
    </row>
    <row r="196" spans="2:4" ht="12.75">
      <c r="B196" s="5"/>
      <c r="D196" s="12"/>
    </row>
    <row r="197" spans="2:4" ht="12.75">
      <c r="B197" s="5"/>
      <c r="D197" s="12"/>
    </row>
    <row r="198" spans="2:4" ht="12.75">
      <c r="B198" s="5"/>
      <c r="D198" s="12"/>
    </row>
    <row r="199" spans="2:4" ht="12.75">
      <c r="B199" s="5"/>
      <c r="D199" s="12"/>
    </row>
    <row r="200" spans="2:4" ht="12.75">
      <c r="B200" s="5"/>
      <c r="D200" s="12"/>
    </row>
    <row r="201" spans="2:4" ht="12.75">
      <c r="B201" s="5"/>
      <c r="D201" s="12"/>
    </row>
    <row r="202" spans="2:4" ht="12.75">
      <c r="B202" s="5"/>
      <c r="D202" s="12"/>
    </row>
    <row r="203" spans="2:4" ht="12.75">
      <c r="B203" s="5"/>
      <c r="D203" s="12"/>
    </row>
    <row r="204" spans="2:4" ht="12.75">
      <c r="B204" s="5"/>
      <c r="D204" s="12"/>
    </row>
    <row r="205" spans="2:4" ht="12.75">
      <c r="B205" s="5"/>
      <c r="D205" s="12"/>
    </row>
    <row r="206" spans="2:4" ht="12.75">
      <c r="B206" s="5"/>
      <c r="D206" s="12"/>
    </row>
  </sheetData>
  <mergeCells count="6">
    <mergeCell ref="H6:L6"/>
    <mergeCell ref="A86:A90"/>
    <mergeCell ref="B6:B7"/>
    <mergeCell ref="C6:E6"/>
    <mergeCell ref="F6:F7"/>
    <mergeCell ref="D83:J83"/>
  </mergeCells>
  <printOptions/>
  <pageMargins left="0.37" right="0.31" top="0.43" bottom="0.48" header="0" footer="0"/>
  <pageSetup fitToHeight="3" horizontalDpi="600" verticalDpi="600" orientation="landscape" paperSize="9" scale="67" r:id="rId2"/>
  <headerFooter alignWithMargins="0">
    <oddHeader>&amp;R
</oddHeader>
    <oddFooter>&amp;R&amp;A - &amp;P</oddFooter>
  </headerFooter>
  <rowBreaks count="1" manualBreakCount="1">
    <brk id="52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8"/>
  <sheetViews>
    <sheetView workbookViewId="0" topLeftCell="A1">
      <selection activeCell="D85" sqref="D85:J85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144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1:20" ht="15" customHeight="1">
      <c r="A8" s="41"/>
      <c r="B8" s="155" t="s">
        <v>118</v>
      </c>
      <c r="C8" s="64">
        <v>16</v>
      </c>
      <c r="D8" s="64">
        <v>3</v>
      </c>
      <c r="E8" s="104">
        <v>0</v>
      </c>
      <c r="F8" s="123">
        <f>SUM(C8:E8)</f>
        <v>19</v>
      </c>
      <c r="G8" s="20"/>
      <c r="H8" s="64">
        <v>2</v>
      </c>
      <c r="I8" s="64">
        <v>11</v>
      </c>
      <c r="J8" s="64">
        <v>10</v>
      </c>
      <c r="K8" s="64">
        <v>1</v>
      </c>
      <c r="L8" s="64">
        <v>0</v>
      </c>
      <c r="M8" s="18"/>
      <c r="P8" s="18"/>
      <c r="Q8" s="18"/>
      <c r="R8" s="18"/>
      <c r="S8" s="18"/>
      <c r="T8" s="18"/>
    </row>
    <row r="9" spans="1:20" ht="15" customHeight="1">
      <c r="A9" s="41"/>
      <c r="B9" s="155" t="s">
        <v>119</v>
      </c>
      <c r="C9" s="64">
        <v>26</v>
      </c>
      <c r="D9" s="64">
        <v>1</v>
      </c>
      <c r="E9" s="104">
        <v>0</v>
      </c>
      <c r="F9" s="123">
        <f>SUM(C9:E9)</f>
        <v>27</v>
      </c>
      <c r="G9" s="20"/>
      <c r="H9" s="64">
        <v>4</v>
      </c>
      <c r="I9" s="64">
        <v>19</v>
      </c>
      <c r="J9" s="64">
        <v>8</v>
      </c>
      <c r="K9" s="64">
        <v>1</v>
      </c>
      <c r="L9" s="64">
        <v>0</v>
      </c>
      <c r="M9" s="18"/>
      <c r="P9" s="18"/>
      <c r="Q9" s="18"/>
      <c r="R9" s="18"/>
      <c r="S9" s="18"/>
      <c r="T9" s="18"/>
    </row>
    <row r="10" spans="1:20" ht="15" customHeight="1">
      <c r="A10" s="41"/>
      <c r="B10" s="155" t="s">
        <v>123</v>
      </c>
      <c r="C10" s="64">
        <v>84</v>
      </c>
      <c r="D10" s="64">
        <v>5</v>
      </c>
      <c r="E10" s="104">
        <v>0</v>
      </c>
      <c r="F10" s="123">
        <f>SUM(C10:E10)</f>
        <v>89</v>
      </c>
      <c r="G10" s="20"/>
      <c r="H10" s="64">
        <v>15</v>
      </c>
      <c r="I10" s="64">
        <v>69</v>
      </c>
      <c r="J10" s="64">
        <v>4</v>
      </c>
      <c r="K10" s="64">
        <v>1</v>
      </c>
      <c r="L10" s="64">
        <v>1</v>
      </c>
      <c r="M10" s="18"/>
      <c r="P10" s="18"/>
      <c r="Q10" s="18"/>
      <c r="R10" s="18"/>
      <c r="S10" s="18"/>
      <c r="T10" s="18"/>
    </row>
    <row r="11" spans="1:20" ht="15" customHeight="1">
      <c r="A11" s="41"/>
      <c r="B11" s="156" t="s">
        <v>5</v>
      </c>
      <c r="C11" s="64">
        <v>10</v>
      </c>
      <c r="D11" s="64">
        <v>1</v>
      </c>
      <c r="E11" s="104">
        <v>0</v>
      </c>
      <c r="F11" s="123">
        <f>SUM(C11:E11)</f>
        <v>11</v>
      </c>
      <c r="G11" s="20"/>
      <c r="H11" s="104">
        <v>1</v>
      </c>
      <c r="I11" s="104">
        <v>6</v>
      </c>
      <c r="J11" s="104">
        <v>1</v>
      </c>
      <c r="K11" s="104">
        <v>2</v>
      </c>
      <c r="L11" s="104">
        <v>1</v>
      </c>
      <c r="M11" s="18"/>
      <c r="P11" s="18"/>
      <c r="Q11" s="18"/>
      <c r="R11" s="18"/>
      <c r="S11" s="18"/>
      <c r="T11" s="18"/>
    </row>
    <row r="12" spans="1:20" ht="15" customHeight="1">
      <c r="A12" s="41"/>
      <c r="B12" s="128" t="s">
        <v>6</v>
      </c>
      <c r="C12" s="129">
        <f>SUM(C8:C11)</f>
        <v>136</v>
      </c>
      <c r="D12" s="129">
        <f>SUM(D8:D11)</f>
        <v>10</v>
      </c>
      <c r="E12" s="129">
        <f>SUM(E8:E11)</f>
        <v>0</v>
      </c>
      <c r="F12" s="129">
        <f>SUM(F8:F11)</f>
        <v>146</v>
      </c>
      <c r="G12" s="94"/>
      <c r="H12" s="129">
        <f>SUM(H8:H11)</f>
        <v>22</v>
      </c>
      <c r="I12" s="129">
        <f>SUM(I8:I11)</f>
        <v>105</v>
      </c>
      <c r="J12" s="129">
        <f>SUM(J8:J11)</f>
        <v>23</v>
      </c>
      <c r="K12" s="129">
        <f>SUM(K8:K11)</f>
        <v>5</v>
      </c>
      <c r="L12" s="129">
        <f>SUM(L8:L11)</f>
        <v>2</v>
      </c>
      <c r="M12" s="17"/>
      <c r="P12" s="18"/>
      <c r="Q12" s="18"/>
      <c r="R12" s="18"/>
      <c r="S12" s="18"/>
      <c r="T12" s="18"/>
    </row>
    <row r="13" spans="5:6" ht="12.75">
      <c r="E13" s="28"/>
      <c r="F13" s="28"/>
    </row>
    <row r="14" spans="8:15" ht="12.75">
      <c r="H14" s="105"/>
      <c r="N14" s="32"/>
      <c r="O14" s="32"/>
    </row>
    <row r="15" spans="2:9" ht="12.75">
      <c r="B15" s="5" t="s">
        <v>71</v>
      </c>
      <c r="H15" s="31" t="s">
        <v>55</v>
      </c>
      <c r="I15" s="32"/>
    </row>
    <row r="16" spans="2:9" ht="12.75">
      <c r="B16" s="5"/>
      <c r="H16" s="32"/>
      <c r="I16" s="32"/>
    </row>
    <row r="17" spans="2:9" ht="15" customHeight="1">
      <c r="B17" s="5"/>
      <c r="C17" s="46" t="s">
        <v>9</v>
      </c>
      <c r="D17" s="46" t="s">
        <v>128</v>
      </c>
      <c r="H17" s="32" t="s">
        <v>49</v>
      </c>
      <c r="I17" s="32" t="s">
        <v>51</v>
      </c>
    </row>
    <row r="18" spans="2:9" ht="15" customHeight="1">
      <c r="B18" s="9" t="s">
        <v>56</v>
      </c>
      <c r="C18" s="157">
        <v>116</v>
      </c>
      <c r="D18" s="107">
        <f>(C18/146)</f>
        <v>0.7945205479452054</v>
      </c>
      <c r="H18" s="32" t="s">
        <v>52</v>
      </c>
      <c r="I18" s="32" t="s">
        <v>53</v>
      </c>
    </row>
    <row r="19" spans="2:9" ht="15" customHeight="1">
      <c r="B19" s="9" t="s">
        <v>11</v>
      </c>
      <c r="C19" s="157">
        <v>44</v>
      </c>
      <c r="D19" s="107">
        <f aca="true" t="shared" si="0" ref="D19:D25">(C19/146)</f>
        <v>0.3013698630136986</v>
      </c>
      <c r="H19" s="32" t="s">
        <v>7</v>
      </c>
      <c r="I19" s="32" t="s">
        <v>54</v>
      </c>
    </row>
    <row r="20" spans="2:4" ht="15" customHeight="1">
      <c r="B20" s="9" t="s">
        <v>12</v>
      </c>
      <c r="C20" s="157">
        <v>63</v>
      </c>
      <c r="D20" s="107">
        <f t="shared" si="0"/>
        <v>0.4315068493150685</v>
      </c>
    </row>
    <row r="21" spans="2:8" ht="15" customHeight="1">
      <c r="B21" s="9" t="s">
        <v>15</v>
      </c>
      <c r="C21" s="157">
        <v>5</v>
      </c>
      <c r="D21" s="107">
        <f t="shared" si="0"/>
        <v>0.03424657534246575</v>
      </c>
      <c r="H21" s="105"/>
    </row>
    <row r="22" spans="2:4" ht="15" customHeight="1">
      <c r="B22" s="9" t="s">
        <v>13</v>
      </c>
      <c r="C22" s="157">
        <v>2</v>
      </c>
      <c r="D22" s="107">
        <f t="shared" si="0"/>
        <v>0.0136986301369863</v>
      </c>
    </row>
    <row r="23" spans="2:8" ht="15" customHeight="1">
      <c r="B23" s="9" t="s">
        <v>14</v>
      </c>
      <c r="C23" s="157">
        <v>9</v>
      </c>
      <c r="D23" s="107">
        <f t="shared" si="0"/>
        <v>0.06164383561643835</v>
      </c>
      <c r="H23" s="105"/>
    </row>
    <row r="24" spans="2:4" ht="15" customHeight="1">
      <c r="B24" s="24" t="s">
        <v>8</v>
      </c>
      <c r="C24" s="157">
        <v>1</v>
      </c>
      <c r="D24" s="107">
        <f t="shared" si="0"/>
        <v>0.00684931506849315</v>
      </c>
    </row>
    <row r="25" spans="2:4" ht="15" customHeight="1">
      <c r="B25" s="9" t="s">
        <v>5</v>
      </c>
      <c r="C25" s="158">
        <v>0</v>
      </c>
      <c r="D25" s="107">
        <f t="shared" si="0"/>
        <v>0</v>
      </c>
    </row>
    <row r="26" spans="2:4" ht="12.75">
      <c r="B26" s="105"/>
      <c r="D26" s="113"/>
    </row>
    <row r="27" spans="2:4" ht="12.75">
      <c r="B27" s="5"/>
      <c r="D27" s="113"/>
    </row>
    <row r="28" spans="2:4" ht="12.75">
      <c r="B28" s="5" t="s">
        <v>72</v>
      </c>
      <c r="D28" s="113"/>
    </row>
    <row r="29" spans="2:4" ht="12.75">
      <c r="B29" s="5"/>
      <c r="D29" s="113"/>
    </row>
    <row r="30" spans="2:4" ht="15" customHeight="1">
      <c r="B30" s="5"/>
      <c r="C30" s="46" t="s">
        <v>9</v>
      </c>
      <c r="D30" s="46" t="s">
        <v>128</v>
      </c>
    </row>
    <row r="31" spans="2:4" ht="15" customHeight="1">
      <c r="B31" s="9" t="s">
        <v>57</v>
      </c>
      <c r="C31" s="157">
        <v>43</v>
      </c>
      <c r="D31" s="107">
        <f aca="true" t="shared" si="1" ref="D31:D36">(C31/146)</f>
        <v>0.2945205479452055</v>
      </c>
    </row>
    <row r="32" spans="2:4" ht="15" customHeight="1">
      <c r="B32" s="9" t="s">
        <v>16</v>
      </c>
      <c r="C32" s="157">
        <v>52</v>
      </c>
      <c r="D32" s="107">
        <f t="shared" si="1"/>
        <v>0.3561643835616438</v>
      </c>
    </row>
    <row r="33" spans="2:4" ht="15" customHeight="1">
      <c r="B33" s="9" t="s">
        <v>47</v>
      </c>
      <c r="C33" s="157">
        <v>40</v>
      </c>
      <c r="D33" s="107">
        <f t="shared" si="1"/>
        <v>0.273972602739726</v>
      </c>
    </row>
    <row r="34" spans="2:4" ht="15" customHeight="1">
      <c r="B34" s="9" t="s">
        <v>17</v>
      </c>
      <c r="C34" s="157">
        <v>11</v>
      </c>
      <c r="D34" s="107">
        <f t="shared" si="1"/>
        <v>0.07534246575342465</v>
      </c>
    </row>
    <row r="35" spans="2:4" ht="15" customHeight="1">
      <c r="B35" s="24" t="s">
        <v>8</v>
      </c>
      <c r="C35" s="157">
        <v>7</v>
      </c>
      <c r="D35" s="107">
        <f t="shared" si="1"/>
        <v>0.04794520547945205</v>
      </c>
    </row>
    <row r="36" spans="2:4" ht="15" customHeight="1">
      <c r="B36" s="9" t="s">
        <v>5</v>
      </c>
      <c r="C36" s="158">
        <v>0</v>
      </c>
      <c r="D36" s="107">
        <f t="shared" si="1"/>
        <v>0</v>
      </c>
    </row>
    <row r="37" spans="2:4" ht="12.75">
      <c r="B37" s="105"/>
      <c r="C37" s="7"/>
      <c r="D37" s="114"/>
    </row>
    <row r="38" ht="12.75">
      <c r="B38" s="5"/>
    </row>
    <row r="39" ht="12.75">
      <c r="B39" s="5" t="s">
        <v>73</v>
      </c>
    </row>
    <row r="40" ht="12.75">
      <c r="B40" s="5"/>
    </row>
    <row r="41" spans="2:4" ht="15" customHeight="1">
      <c r="B41" s="5"/>
      <c r="C41" s="46" t="s">
        <v>9</v>
      </c>
      <c r="D41" s="46" t="s">
        <v>128</v>
      </c>
    </row>
    <row r="42" spans="2:16" ht="15" customHeight="1">
      <c r="B42" s="9" t="s">
        <v>18</v>
      </c>
      <c r="C42" s="157">
        <v>21</v>
      </c>
      <c r="D42" s="107">
        <f aca="true" t="shared" si="2" ref="D42:D51">(C42/146)</f>
        <v>0.14383561643835616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16"/>
    </row>
    <row r="43" spans="2:4" ht="15" customHeight="1">
      <c r="B43" s="9" t="s">
        <v>19</v>
      </c>
      <c r="C43" s="157">
        <v>38</v>
      </c>
      <c r="D43" s="107">
        <f t="shared" si="2"/>
        <v>0.2602739726027397</v>
      </c>
    </row>
    <row r="44" spans="2:4" ht="15" customHeight="1">
      <c r="B44" s="9" t="s">
        <v>20</v>
      </c>
      <c r="C44" s="157">
        <v>103</v>
      </c>
      <c r="D44" s="107">
        <f t="shared" si="2"/>
        <v>0.7054794520547946</v>
      </c>
    </row>
    <row r="45" spans="2:4" ht="15" customHeight="1">
      <c r="B45" s="9" t="s">
        <v>21</v>
      </c>
      <c r="C45" s="157">
        <v>1</v>
      </c>
      <c r="D45" s="107">
        <f t="shared" si="2"/>
        <v>0.00684931506849315</v>
      </c>
    </row>
    <row r="46" spans="2:4" ht="15" customHeight="1">
      <c r="B46" s="9" t="s">
        <v>58</v>
      </c>
      <c r="C46" s="157">
        <v>29</v>
      </c>
      <c r="D46" s="107">
        <f t="shared" si="2"/>
        <v>0.19863013698630136</v>
      </c>
    </row>
    <row r="47" spans="2:4" ht="15" customHeight="1">
      <c r="B47" s="9" t="s">
        <v>22</v>
      </c>
      <c r="C47" s="157">
        <v>21</v>
      </c>
      <c r="D47" s="107">
        <f t="shared" si="2"/>
        <v>0.14383561643835616</v>
      </c>
    </row>
    <row r="48" spans="2:4" ht="15" customHeight="1">
      <c r="B48" s="9" t="s">
        <v>59</v>
      </c>
      <c r="C48" s="157">
        <v>8</v>
      </c>
      <c r="D48" s="107">
        <f t="shared" si="2"/>
        <v>0.0547945205479452</v>
      </c>
    </row>
    <row r="49" spans="2:4" ht="15" customHeight="1">
      <c r="B49" s="9" t="s">
        <v>23</v>
      </c>
      <c r="C49" s="157">
        <v>6</v>
      </c>
      <c r="D49" s="107">
        <f t="shared" si="2"/>
        <v>0.0410958904109589</v>
      </c>
    </row>
    <row r="50" spans="2:4" ht="15" customHeight="1">
      <c r="B50" s="9" t="s">
        <v>8</v>
      </c>
      <c r="C50" s="157">
        <v>4</v>
      </c>
      <c r="D50" s="107">
        <f t="shared" si="2"/>
        <v>0.0273972602739726</v>
      </c>
    </row>
    <row r="51" spans="2:4" ht="15" customHeight="1">
      <c r="B51" s="9" t="s">
        <v>5</v>
      </c>
      <c r="C51" s="158">
        <v>0</v>
      </c>
      <c r="D51" s="107">
        <f t="shared" si="2"/>
        <v>0</v>
      </c>
    </row>
    <row r="52" spans="2:4" ht="12.75">
      <c r="B52" s="28"/>
      <c r="C52" s="28"/>
      <c r="D52" s="117"/>
    </row>
    <row r="53" spans="2:4" ht="12.75">
      <c r="B53" s="147" t="s">
        <v>132</v>
      </c>
      <c r="C53" s="28"/>
      <c r="D53" s="117"/>
    </row>
    <row r="54" spans="2:4" ht="12.75">
      <c r="B54" s="147" t="s">
        <v>131</v>
      </c>
      <c r="C54" s="28"/>
      <c r="D54" s="117"/>
    </row>
    <row r="55" ht="12.75">
      <c r="B55" s="5"/>
    </row>
    <row r="56" ht="12.75">
      <c r="B56" s="5" t="s">
        <v>74</v>
      </c>
    </row>
    <row r="57" ht="12.75">
      <c r="B57" s="5"/>
    </row>
    <row r="58" spans="2:4" ht="15" customHeight="1">
      <c r="B58" s="5"/>
      <c r="C58" s="46" t="s">
        <v>9</v>
      </c>
      <c r="D58" s="46" t="s">
        <v>128</v>
      </c>
    </row>
    <row r="59" spans="2:4" ht="15" customHeight="1">
      <c r="B59" s="9" t="s">
        <v>24</v>
      </c>
      <c r="C59" s="157">
        <v>8</v>
      </c>
      <c r="D59" s="107">
        <f aca="true" t="shared" si="3" ref="D59:D69">(C59/146)</f>
        <v>0.0547945205479452</v>
      </c>
    </row>
    <row r="60" spans="2:4" ht="15" customHeight="1">
      <c r="B60" s="9" t="s">
        <v>60</v>
      </c>
      <c r="C60" s="157">
        <v>21</v>
      </c>
      <c r="D60" s="107">
        <f t="shared" si="3"/>
        <v>0.14383561643835616</v>
      </c>
    </row>
    <row r="61" spans="2:4" ht="15" customHeight="1">
      <c r="B61" s="9" t="s">
        <v>61</v>
      </c>
      <c r="C61" s="157">
        <v>98</v>
      </c>
      <c r="D61" s="107">
        <f t="shared" si="3"/>
        <v>0.6712328767123288</v>
      </c>
    </row>
    <row r="62" spans="2:4" ht="15" customHeight="1">
      <c r="B62" s="9" t="s">
        <v>25</v>
      </c>
      <c r="C62" s="157">
        <v>38</v>
      </c>
      <c r="D62" s="107">
        <f t="shared" si="3"/>
        <v>0.2602739726027397</v>
      </c>
    </row>
    <row r="63" spans="2:4" ht="15" customHeight="1">
      <c r="B63" s="9" t="s">
        <v>62</v>
      </c>
      <c r="C63" s="157">
        <v>12</v>
      </c>
      <c r="D63" s="107">
        <f t="shared" si="3"/>
        <v>0.0821917808219178</v>
      </c>
    </row>
    <row r="64" spans="2:4" ht="15" customHeight="1">
      <c r="B64" s="9" t="s">
        <v>26</v>
      </c>
      <c r="C64" s="157">
        <v>28</v>
      </c>
      <c r="D64" s="107">
        <f t="shared" si="3"/>
        <v>0.1917808219178082</v>
      </c>
    </row>
    <row r="65" spans="2:4" ht="15" customHeight="1">
      <c r="B65" s="9" t="s">
        <v>27</v>
      </c>
      <c r="C65" s="157">
        <v>24</v>
      </c>
      <c r="D65" s="107">
        <f t="shared" si="3"/>
        <v>0.1643835616438356</v>
      </c>
    </row>
    <row r="66" spans="2:4" ht="15" customHeight="1">
      <c r="B66" s="9" t="s">
        <v>64</v>
      </c>
      <c r="C66" s="157">
        <v>4</v>
      </c>
      <c r="D66" s="107">
        <f t="shared" si="3"/>
        <v>0.0273972602739726</v>
      </c>
    </row>
    <row r="67" spans="2:4" ht="15" customHeight="1">
      <c r="B67" s="9" t="s">
        <v>28</v>
      </c>
      <c r="C67" s="157">
        <v>38</v>
      </c>
      <c r="D67" s="107">
        <f t="shared" si="3"/>
        <v>0.2602739726027397</v>
      </c>
    </row>
    <row r="68" spans="2:4" ht="15" customHeight="1">
      <c r="B68" s="24" t="s">
        <v>8</v>
      </c>
      <c r="C68" s="157">
        <v>3</v>
      </c>
      <c r="D68" s="107">
        <f t="shared" si="3"/>
        <v>0.02054794520547945</v>
      </c>
    </row>
    <row r="69" spans="2:4" ht="15" customHeight="1">
      <c r="B69" s="9" t="s">
        <v>5</v>
      </c>
      <c r="C69" s="157">
        <v>5</v>
      </c>
      <c r="D69" s="107">
        <f t="shared" si="3"/>
        <v>0.03424657534246575</v>
      </c>
    </row>
    <row r="70" spans="2:4" ht="12.75">
      <c r="B70" s="5"/>
      <c r="C70" s="20"/>
      <c r="D70" s="117"/>
    </row>
    <row r="71" spans="2:4" ht="12.75">
      <c r="B71" s="5"/>
      <c r="C71" s="17"/>
      <c r="D71" s="117"/>
    </row>
    <row r="72" spans="2:4" ht="15" customHeight="1">
      <c r="B72" s="6" t="s">
        <v>130</v>
      </c>
      <c r="C72" s="46" t="s">
        <v>9</v>
      </c>
      <c r="D72" s="46" t="s">
        <v>10</v>
      </c>
    </row>
    <row r="73" spans="2:4" ht="15" customHeight="1">
      <c r="B73" s="9" t="s">
        <v>29</v>
      </c>
      <c r="C73" s="157">
        <v>23</v>
      </c>
      <c r="D73" s="107">
        <f>(C73/29)</f>
        <v>0.7931034482758621</v>
      </c>
    </row>
    <row r="74" spans="2:4" ht="15" customHeight="1">
      <c r="B74" s="9" t="s">
        <v>63</v>
      </c>
      <c r="C74" s="158">
        <v>0</v>
      </c>
      <c r="D74" s="107">
        <f aca="true" t="shared" si="4" ref="D74:D80">(C74/29)</f>
        <v>0</v>
      </c>
    </row>
    <row r="75" spans="2:4" ht="15" customHeight="1">
      <c r="B75" s="9" t="s">
        <v>30</v>
      </c>
      <c r="C75" s="158">
        <v>0</v>
      </c>
      <c r="D75" s="107">
        <f t="shared" si="4"/>
        <v>0</v>
      </c>
    </row>
    <row r="76" spans="2:4" ht="15" customHeight="1">
      <c r="B76" s="9" t="s">
        <v>31</v>
      </c>
      <c r="C76" s="158">
        <v>0</v>
      </c>
      <c r="D76" s="107">
        <f t="shared" si="4"/>
        <v>0</v>
      </c>
    </row>
    <row r="77" spans="2:4" ht="15" customHeight="1">
      <c r="B77" s="9" t="s">
        <v>32</v>
      </c>
      <c r="C77" s="157">
        <v>3</v>
      </c>
      <c r="D77" s="107">
        <f t="shared" si="4"/>
        <v>0.10344827586206896</v>
      </c>
    </row>
    <row r="78" spans="2:4" ht="15" customHeight="1">
      <c r="B78" s="9" t="s">
        <v>33</v>
      </c>
      <c r="C78" s="157">
        <v>1</v>
      </c>
      <c r="D78" s="107">
        <f t="shared" si="4"/>
        <v>0.034482758620689655</v>
      </c>
    </row>
    <row r="79" spans="2:4" ht="15" customHeight="1">
      <c r="B79" s="9" t="s">
        <v>5</v>
      </c>
      <c r="C79" s="157">
        <v>2</v>
      </c>
      <c r="D79" s="107">
        <f t="shared" si="4"/>
        <v>0.06896551724137931</v>
      </c>
    </row>
    <row r="80" spans="2:4" ht="15" customHeight="1">
      <c r="B80" s="43" t="s">
        <v>43</v>
      </c>
      <c r="C80" s="159">
        <f>SUM(C73:C79)</f>
        <v>29</v>
      </c>
      <c r="D80" s="107">
        <f t="shared" si="4"/>
        <v>1</v>
      </c>
    </row>
    <row r="81" ht="12.75">
      <c r="B81" s="5"/>
    </row>
    <row r="82" ht="12.75">
      <c r="B82" s="5"/>
    </row>
    <row r="83" ht="12.75">
      <c r="B83" s="5" t="s">
        <v>65</v>
      </c>
    </row>
    <row r="84" ht="12.75">
      <c r="B84" s="5"/>
    </row>
    <row r="85" spans="2:10" ht="12.75">
      <c r="B85" s="5"/>
      <c r="D85" s="260" t="s">
        <v>160</v>
      </c>
      <c r="E85" s="260"/>
      <c r="F85" s="260"/>
      <c r="G85" s="260"/>
      <c r="H85" s="260"/>
      <c r="I85" s="260"/>
      <c r="J85" s="260"/>
    </row>
    <row r="86" spans="1:11" ht="15" customHeight="1">
      <c r="A86" s="5"/>
      <c r="C86" s="16" t="s">
        <v>44</v>
      </c>
      <c r="D86" s="16">
        <v>1</v>
      </c>
      <c r="E86" s="16">
        <v>2</v>
      </c>
      <c r="F86" s="16">
        <v>3</v>
      </c>
      <c r="G86" s="16">
        <v>4</v>
      </c>
      <c r="H86" s="16">
        <v>5</v>
      </c>
      <c r="I86" s="16">
        <v>6</v>
      </c>
      <c r="J86" s="16">
        <v>7</v>
      </c>
      <c r="K86" s="16" t="s">
        <v>45</v>
      </c>
    </row>
    <row r="87" spans="1:9" ht="7.5" customHeight="1">
      <c r="A87" s="27"/>
      <c r="B87" s="57"/>
      <c r="C87" s="122"/>
      <c r="I87" s="18"/>
    </row>
    <row r="88" spans="1:11" ht="15" customHeight="1">
      <c r="A88" s="255"/>
      <c r="B88" s="44" t="s">
        <v>34</v>
      </c>
      <c r="C88" s="35">
        <v>4.1300813008130115</v>
      </c>
      <c r="D88" s="157">
        <v>6</v>
      </c>
      <c r="E88" s="157">
        <v>13</v>
      </c>
      <c r="F88" s="157">
        <v>19</v>
      </c>
      <c r="G88" s="157">
        <v>30</v>
      </c>
      <c r="H88" s="157">
        <v>37</v>
      </c>
      <c r="I88" s="157">
        <v>12</v>
      </c>
      <c r="J88" s="157">
        <v>6</v>
      </c>
      <c r="K88" s="157">
        <v>23</v>
      </c>
    </row>
    <row r="89" spans="1:11" ht="15" customHeight="1">
      <c r="A89" s="256"/>
      <c r="B89" s="44" t="s">
        <v>35</v>
      </c>
      <c r="C89" s="35">
        <v>5.105691056910569</v>
      </c>
      <c r="D89" s="157">
        <v>2</v>
      </c>
      <c r="E89" s="157">
        <v>1</v>
      </c>
      <c r="F89" s="157">
        <v>14</v>
      </c>
      <c r="G89" s="157">
        <v>20</v>
      </c>
      <c r="H89" s="157">
        <v>31</v>
      </c>
      <c r="I89" s="157">
        <v>38</v>
      </c>
      <c r="J89" s="157">
        <v>17</v>
      </c>
      <c r="K89" s="157">
        <v>23</v>
      </c>
    </row>
    <row r="90" spans="1:11" ht="15" customHeight="1">
      <c r="A90" s="256"/>
      <c r="B90" s="44" t="s">
        <v>36</v>
      </c>
      <c r="C90" s="35">
        <v>4.943548387096777</v>
      </c>
      <c r="D90" s="157">
        <v>2</v>
      </c>
      <c r="E90" s="157">
        <v>3</v>
      </c>
      <c r="F90" s="157">
        <v>13</v>
      </c>
      <c r="G90" s="157">
        <v>25</v>
      </c>
      <c r="H90" s="157">
        <v>33</v>
      </c>
      <c r="I90" s="157">
        <v>35</v>
      </c>
      <c r="J90" s="157">
        <v>13</v>
      </c>
      <c r="K90" s="157">
        <v>22</v>
      </c>
    </row>
    <row r="91" spans="1:11" ht="15" customHeight="1">
      <c r="A91" s="256"/>
      <c r="B91" s="44" t="s">
        <v>37</v>
      </c>
      <c r="C91" s="35">
        <v>3.5192307692307687</v>
      </c>
      <c r="D91" s="157">
        <v>12</v>
      </c>
      <c r="E91" s="157">
        <v>17</v>
      </c>
      <c r="F91" s="157">
        <v>18</v>
      </c>
      <c r="G91" s="157">
        <v>31</v>
      </c>
      <c r="H91" s="157">
        <v>17</v>
      </c>
      <c r="I91" s="157">
        <v>6</v>
      </c>
      <c r="J91" s="157">
        <v>3</v>
      </c>
      <c r="K91" s="157">
        <v>42</v>
      </c>
    </row>
    <row r="92" spans="1:11" ht="15" customHeight="1">
      <c r="A92" s="257"/>
      <c r="B92" s="44" t="s">
        <v>38</v>
      </c>
      <c r="C92" s="35">
        <v>4.865079365079365</v>
      </c>
      <c r="D92" s="157">
        <v>2</v>
      </c>
      <c r="E92" s="157">
        <v>7</v>
      </c>
      <c r="F92" s="157">
        <v>12</v>
      </c>
      <c r="G92" s="157">
        <v>28</v>
      </c>
      <c r="H92" s="157">
        <v>29</v>
      </c>
      <c r="I92" s="157">
        <v>32</v>
      </c>
      <c r="J92" s="157">
        <v>16</v>
      </c>
      <c r="K92" s="157">
        <v>20</v>
      </c>
    </row>
    <row r="93" spans="1:3" ht="12.75">
      <c r="A93" s="28"/>
      <c r="B93" s="15"/>
      <c r="C93" s="20"/>
    </row>
    <row r="94" spans="1:2" ht="12.75">
      <c r="A94" s="28"/>
      <c r="B94" s="5" t="s">
        <v>68</v>
      </c>
    </row>
    <row r="95" ht="12.75">
      <c r="B95" s="5"/>
    </row>
    <row r="96" spans="2:4" ht="15" customHeight="1">
      <c r="B96" s="5"/>
      <c r="C96" s="16" t="s">
        <v>9</v>
      </c>
      <c r="D96" s="16" t="s">
        <v>10</v>
      </c>
    </row>
    <row r="97" spans="2:4" ht="15" customHeight="1">
      <c r="B97" s="3" t="s">
        <v>48</v>
      </c>
      <c r="C97" s="3">
        <v>71</v>
      </c>
      <c r="D97" s="107">
        <f>(C97/C100)</f>
        <v>0.4863013698630137</v>
      </c>
    </row>
    <row r="98" spans="2:4" ht="15" customHeight="1">
      <c r="B98" s="3" t="s">
        <v>40</v>
      </c>
      <c r="C98" s="3">
        <v>68</v>
      </c>
      <c r="D98" s="107">
        <f>(C98/C100)</f>
        <v>0.4657534246575342</v>
      </c>
    </row>
    <row r="99" spans="2:4" ht="15" customHeight="1">
      <c r="B99" s="3" t="s">
        <v>5</v>
      </c>
      <c r="C99" s="3">
        <v>7</v>
      </c>
      <c r="D99" s="107">
        <f>(C99/C100)</f>
        <v>0.04794520547945205</v>
      </c>
    </row>
    <row r="100" spans="2:4" ht="15" customHeight="1">
      <c r="B100" s="6" t="s">
        <v>43</v>
      </c>
      <c r="C100" s="6">
        <f>SUM(C97:C99)</f>
        <v>146</v>
      </c>
      <c r="D100" s="107">
        <f>(C100/C100)</f>
        <v>1</v>
      </c>
    </row>
    <row r="101" spans="2:3" ht="12.75">
      <c r="B101" s="5"/>
      <c r="C101" s="20"/>
    </row>
    <row r="102" ht="12.75">
      <c r="B102" s="5" t="s">
        <v>75</v>
      </c>
    </row>
    <row r="103" ht="12.75">
      <c r="B103" s="5"/>
    </row>
    <row r="104" spans="2:4" ht="15" customHeight="1">
      <c r="B104" s="5"/>
      <c r="C104" s="46" t="s">
        <v>9</v>
      </c>
      <c r="D104" s="46" t="s">
        <v>128</v>
      </c>
    </row>
    <row r="105" spans="2:4" ht="15" customHeight="1">
      <c r="B105" s="9" t="s">
        <v>66</v>
      </c>
      <c r="C105" s="157">
        <v>30</v>
      </c>
      <c r="D105" s="107">
        <f>(C105/146)</f>
        <v>0.2054794520547945</v>
      </c>
    </row>
    <row r="106" spans="2:4" ht="15" customHeight="1">
      <c r="B106" s="9" t="s">
        <v>41</v>
      </c>
      <c r="C106" s="157">
        <v>71</v>
      </c>
      <c r="D106" s="107">
        <f>(C106/146)</f>
        <v>0.4863013698630137</v>
      </c>
    </row>
    <row r="107" spans="2:4" ht="15" customHeight="1">
      <c r="B107" s="9" t="s">
        <v>42</v>
      </c>
      <c r="C107" s="157">
        <v>3</v>
      </c>
      <c r="D107" s="107">
        <f>(C107/146)</f>
        <v>0.02054794520547945</v>
      </c>
    </row>
    <row r="108" spans="2:4" ht="15" customHeight="1">
      <c r="B108" s="9" t="s">
        <v>67</v>
      </c>
      <c r="C108" s="157">
        <v>8</v>
      </c>
      <c r="D108" s="107">
        <f>(C108/146)</f>
        <v>0.0547945205479452</v>
      </c>
    </row>
    <row r="109" spans="2:4" ht="15" customHeight="1">
      <c r="B109" s="9" t="s">
        <v>5</v>
      </c>
      <c r="C109" s="157">
        <v>46</v>
      </c>
      <c r="D109" s="107">
        <f>(C109/146)</f>
        <v>0.3150684931506849</v>
      </c>
    </row>
    <row r="110" spans="2:3" ht="12.75">
      <c r="B110" s="5"/>
      <c r="C110" s="7"/>
    </row>
    <row r="111" ht="12.75">
      <c r="B111" s="147" t="s">
        <v>132</v>
      </c>
    </row>
    <row r="112" ht="12.75">
      <c r="B112" s="147" t="s">
        <v>131</v>
      </c>
    </row>
    <row r="113" ht="12.75">
      <c r="B113" s="160"/>
    </row>
    <row r="114" ht="12.75">
      <c r="B114" s="160"/>
    </row>
    <row r="115" ht="12.75">
      <c r="B115" s="160"/>
    </row>
    <row r="116" ht="12.75">
      <c r="B116" s="160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</sheetData>
  <mergeCells count="6">
    <mergeCell ref="H6:L6"/>
    <mergeCell ref="A88:A92"/>
    <mergeCell ref="B6:B7"/>
    <mergeCell ref="C6:E6"/>
    <mergeCell ref="F6:F7"/>
    <mergeCell ref="D85:J85"/>
  </mergeCells>
  <printOptions/>
  <pageMargins left="0.37" right="0.31" top="0.43" bottom="0.48" header="0" footer="0"/>
  <pageSetup fitToHeight="3" horizontalDpi="600" verticalDpi="600" orientation="landscape" paperSize="9" scale="66" r:id="rId2"/>
  <headerFooter alignWithMargins="0">
    <oddHeader>&amp;R
</oddHeader>
    <oddFooter>&amp;R&amp;A - &amp;P</oddFooter>
  </headerFooter>
  <rowBreaks count="1" manualBreakCount="1">
    <brk id="54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0"/>
  <sheetViews>
    <sheetView workbookViewId="0" topLeftCell="A1">
      <selection activeCell="D87" sqref="D87:J87"/>
    </sheetView>
  </sheetViews>
  <sheetFormatPr defaultColWidth="11.421875" defaultRowHeight="12.75"/>
  <cols>
    <col min="1" max="1" width="5.140625" style="7" customWidth="1"/>
    <col min="2" max="2" width="67.00390625" style="7" customWidth="1"/>
    <col min="3" max="3" width="9.7109375" style="18" customWidth="1"/>
    <col min="4" max="4" width="9.7109375" style="13" customWidth="1"/>
    <col min="5" max="12" width="9.7109375" style="7" customWidth="1"/>
    <col min="13" max="16384" width="11.421875" style="7" customWidth="1"/>
  </cols>
  <sheetData>
    <row r="1" ht="12.75">
      <c r="B1" s="2" t="s">
        <v>127</v>
      </c>
    </row>
    <row r="3" ht="12.75">
      <c r="B3" s="5" t="s">
        <v>145</v>
      </c>
    </row>
    <row r="6" spans="2:20" ht="20.25" customHeight="1">
      <c r="B6" s="260" t="s">
        <v>1</v>
      </c>
      <c r="C6" s="260" t="s">
        <v>135</v>
      </c>
      <c r="D6" s="260"/>
      <c r="E6" s="260"/>
      <c r="F6" s="261" t="s">
        <v>70</v>
      </c>
      <c r="G6" s="15"/>
      <c r="H6" s="260" t="s">
        <v>46</v>
      </c>
      <c r="I6" s="260"/>
      <c r="J6" s="260"/>
      <c r="K6" s="260"/>
      <c r="L6" s="260"/>
      <c r="M6" s="17"/>
      <c r="P6" s="17"/>
      <c r="Q6" s="17"/>
      <c r="R6" s="17"/>
      <c r="S6" s="17"/>
      <c r="T6" s="17"/>
    </row>
    <row r="7" spans="2:20" ht="15" customHeight="1">
      <c r="B7" s="260"/>
      <c r="C7" s="16" t="s">
        <v>3</v>
      </c>
      <c r="D7" s="16" t="s">
        <v>4</v>
      </c>
      <c r="E7" s="16" t="s">
        <v>5</v>
      </c>
      <c r="F7" s="261"/>
      <c r="G7" s="15"/>
      <c r="H7" s="16" t="s">
        <v>49</v>
      </c>
      <c r="I7" s="16" t="s">
        <v>50</v>
      </c>
      <c r="J7" s="16" t="s">
        <v>7</v>
      </c>
      <c r="K7" s="16" t="s">
        <v>8</v>
      </c>
      <c r="L7" s="16" t="s">
        <v>5</v>
      </c>
      <c r="M7" s="17"/>
      <c r="P7" s="17"/>
      <c r="Q7" s="17"/>
      <c r="R7" s="17"/>
      <c r="S7" s="17"/>
      <c r="T7" s="17"/>
    </row>
    <row r="8" spans="2:20" ht="15" customHeight="1">
      <c r="B8" s="161" t="s">
        <v>80</v>
      </c>
      <c r="C8" s="65">
        <v>12</v>
      </c>
      <c r="D8" s="65">
        <v>3</v>
      </c>
      <c r="E8" s="164">
        <v>0</v>
      </c>
      <c r="F8" s="123">
        <f aca="true" t="shared" si="0" ref="F8:F13">SUM(C8:E8)</f>
        <v>15</v>
      </c>
      <c r="G8" s="15"/>
      <c r="H8" s="66">
        <v>0</v>
      </c>
      <c r="I8" s="66">
        <v>14</v>
      </c>
      <c r="J8" s="66">
        <v>1</v>
      </c>
      <c r="K8" s="66">
        <v>0</v>
      </c>
      <c r="L8" s="66">
        <v>0</v>
      </c>
      <c r="M8" s="17"/>
      <c r="P8" s="17"/>
      <c r="Q8" s="17"/>
      <c r="R8" s="17"/>
      <c r="S8" s="17"/>
      <c r="T8" s="17"/>
    </row>
    <row r="9" spans="2:20" ht="15" customHeight="1">
      <c r="B9" s="161" t="s">
        <v>81</v>
      </c>
      <c r="C9" s="65">
        <v>27</v>
      </c>
      <c r="D9" s="65">
        <v>5</v>
      </c>
      <c r="E9" s="164">
        <v>0</v>
      </c>
      <c r="F9" s="123">
        <f t="shared" si="0"/>
        <v>32</v>
      </c>
      <c r="G9" s="15"/>
      <c r="H9" s="66">
        <v>5</v>
      </c>
      <c r="I9" s="66">
        <v>16</v>
      </c>
      <c r="J9" s="66">
        <v>8</v>
      </c>
      <c r="K9" s="66">
        <v>4</v>
      </c>
      <c r="L9" s="66">
        <v>1</v>
      </c>
      <c r="M9" s="17"/>
      <c r="P9" s="17"/>
      <c r="Q9" s="17"/>
      <c r="R9" s="17"/>
      <c r="S9" s="17"/>
      <c r="T9" s="17"/>
    </row>
    <row r="10" spans="2:20" ht="15" customHeight="1">
      <c r="B10" s="161" t="s">
        <v>94</v>
      </c>
      <c r="C10" s="65">
        <v>43</v>
      </c>
      <c r="D10" s="65">
        <v>9</v>
      </c>
      <c r="E10" s="164">
        <v>0</v>
      </c>
      <c r="F10" s="123">
        <f t="shared" si="0"/>
        <v>52</v>
      </c>
      <c r="G10" s="15"/>
      <c r="H10" s="66">
        <v>8</v>
      </c>
      <c r="I10" s="66">
        <v>41</v>
      </c>
      <c r="J10" s="66">
        <v>0</v>
      </c>
      <c r="K10" s="66">
        <v>3</v>
      </c>
      <c r="L10" s="66">
        <v>0</v>
      </c>
      <c r="M10" s="17"/>
      <c r="P10" s="17"/>
      <c r="Q10" s="17"/>
      <c r="R10" s="17"/>
      <c r="S10" s="17"/>
      <c r="T10" s="17"/>
    </row>
    <row r="11" spans="1:20" ht="15" customHeight="1">
      <c r="A11" s="41"/>
      <c r="B11" s="161" t="s">
        <v>102</v>
      </c>
      <c r="C11" s="65">
        <v>2</v>
      </c>
      <c r="D11" s="65">
        <v>0</v>
      </c>
      <c r="E11" s="104">
        <v>0</v>
      </c>
      <c r="F11" s="123">
        <f t="shared" si="0"/>
        <v>2</v>
      </c>
      <c r="G11" s="20"/>
      <c r="H11" s="66">
        <v>0</v>
      </c>
      <c r="I11" s="66">
        <v>0</v>
      </c>
      <c r="J11" s="66">
        <v>0</v>
      </c>
      <c r="K11" s="66">
        <v>2</v>
      </c>
      <c r="L11" s="66">
        <v>0</v>
      </c>
      <c r="M11" s="18"/>
      <c r="P11" s="18"/>
      <c r="Q11" s="18"/>
      <c r="R11" s="18"/>
      <c r="S11" s="18"/>
      <c r="T11" s="18"/>
    </row>
    <row r="12" spans="1:20" ht="15" customHeight="1">
      <c r="A12" s="41"/>
      <c r="B12" s="161" t="s">
        <v>103</v>
      </c>
      <c r="C12" s="65">
        <v>1</v>
      </c>
      <c r="D12" s="65">
        <v>0</v>
      </c>
      <c r="E12" s="104">
        <v>0</v>
      </c>
      <c r="F12" s="123">
        <f t="shared" si="0"/>
        <v>1</v>
      </c>
      <c r="G12" s="20"/>
      <c r="H12" s="66">
        <v>1</v>
      </c>
      <c r="I12" s="66">
        <v>0</v>
      </c>
      <c r="J12" s="66">
        <v>1</v>
      </c>
      <c r="K12" s="66">
        <v>0</v>
      </c>
      <c r="L12" s="66">
        <v>0</v>
      </c>
      <c r="M12" s="18"/>
      <c r="P12" s="18"/>
      <c r="Q12" s="18"/>
      <c r="R12" s="18"/>
      <c r="S12" s="18"/>
      <c r="T12" s="18"/>
    </row>
    <row r="13" spans="1:20" ht="15" customHeight="1">
      <c r="A13" s="41"/>
      <c r="B13" s="135" t="s">
        <v>5</v>
      </c>
      <c r="C13" s="136">
        <v>4</v>
      </c>
      <c r="D13" s="136">
        <v>1</v>
      </c>
      <c r="E13" s="104">
        <v>0</v>
      </c>
      <c r="F13" s="123">
        <f t="shared" si="0"/>
        <v>5</v>
      </c>
      <c r="G13" s="20"/>
      <c r="H13" s="104">
        <v>0</v>
      </c>
      <c r="I13" s="104">
        <v>2</v>
      </c>
      <c r="J13" s="104">
        <v>0</v>
      </c>
      <c r="K13" s="104">
        <v>1</v>
      </c>
      <c r="L13" s="104">
        <v>2</v>
      </c>
      <c r="M13" s="18"/>
      <c r="P13" s="18"/>
      <c r="Q13" s="18"/>
      <c r="R13" s="18"/>
      <c r="S13" s="18"/>
      <c r="T13" s="18"/>
    </row>
    <row r="14" spans="1:20" ht="15" customHeight="1">
      <c r="A14" s="41"/>
      <c r="B14" s="128" t="s">
        <v>6</v>
      </c>
      <c r="C14" s="129">
        <f>SUM(C8:C13)</f>
        <v>89</v>
      </c>
      <c r="D14" s="129">
        <f>SUM(D8:D13)</f>
        <v>18</v>
      </c>
      <c r="E14" s="129">
        <f>SUM(E8:E13)</f>
        <v>0</v>
      </c>
      <c r="F14" s="129">
        <f>SUM(F8:F13)</f>
        <v>107</v>
      </c>
      <c r="G14" s="94"/>
      <c r="H14" s="129">
        <f>SUM(H8:H13)</f>
        <v>14</v>
      </c>
      <c r="I14" s="129">
        <f>SUM(I8:I13)</f>
        <v>73</v>
      </c>
      <c r="J14" s="129">
        <f>SUM(J8:J13)</f>
        <v>10</v>
      </c>
      <c r="K14" s="129">
        <f>SUM(K8:K13)</f>
        <v>10</v>
      </c>
      <c r="L14" s="129">
        <f>SUM(L8:L13)</f>
        <v>3</v>
      </c>
      <c r="M14" s="17"/>
      <c r="P14" s="18"/>
      <c r="Q14" s="18"/>
      <c r="R14" s="18"/>
      <c r="S14" s="18"/>
      <c r="T14" s="18"/>
    </row>
    <row r="15" spans="5:6" ht="12.75">
      <c r="E15" s="28"/>
      <c r="F15" s="28"/>
    </row>
    <row r="16" spans="8:15" ht="12.75">
      <c r="H16" s="105"/>
      <c r="N16" s="32"/>
      <c r="O16" s="32"/>
    </row>
    <row r="17" spans="2:9" ht="12.75">
      <c r="B17" s="5" t="s">
        <v>71</v>
      </c>
      <c r="H17" s="31" t="s">
        <v>55</v>
      </c>
      <c r="I17" s="32"/>
    </row>
    <row r="18" spans="2:9" ht="12.75">
      <c r="B18" s="5"/>
      <c r="H18" s="32"/>
      <c r="I18" s="32"/>
    </row>
    <row r="19" spans="2:9" ht="15" customHeight="1">
      <c r="B19" s="5"/>
      <c r="C19" s="46" t="s">
        <v>9</v>
      </c>
      <c r="D19" s="46" t="s">
        <v>128</v>
      </c>
      <c r="H19" s="32" t="s">
        <v>49</v>
      </c>
      <c r="I19" s="32" t="s">
        <v>51</v>
      </c>
    </row>
    <row r="20" spans="2:9" ht="15" customHeight="1">
      <c r="B20" s="9" t="s">
        <v>56</v>
      </c>
      <c r="C20" s="162">
        <v>73</v>
      </c>
      <c r="D20" s="107">
        <f>(C20/107)</f>
        <v>0.6822429906542056</v>
      </c>
      <c r="H20" s="32" t="s">
        <v>52</v>
      </c>
      <c r="I20" s="32" t="s">
        <v>53</v>
      </c>
    </row>
    <row r="21" spans="2:9" ht="15" customHeight="1">
      <c r="B21" s="9" t="s">
        <v>11</v>
      </c>
      <c r="C21" s="162">
        <v>33</v>
      </c>
      <c r="D21" s="107">
        <f aca="true" t="shared" si="1" ref="D21:D27">(C21/107)</f>
        <v>0.308411214953271</v>
      </c>
      <c r="H21" s="32" t="s">
        <v>7</v>
      </c>
      <c r="I21" s="32" t="s">
        <v>54</v>
      </c>
    </row>
    <row r="22" spans="2:4" ht="15" customHeight="1">
      <c r="B22" s="9" t="s">
        <v>12</v>
      </c>
      <c r="C22" s="162">
        <v>24</v>
      </c>
      <c r="D22" s="107">
        <f t="shared" si="1"/>
        <v>0.22429906542056074</v>
      </c>
    </row>
    <row r="23" spans="2:8" ht="15" customHeight="1">
      <c r="B23" s="9" t="s">
        <v>15</v>
      </c>
      <c r="C23" s="162">
        <v>7</v>
      </c>
      <c r="D23" s="107">
        <f t="shared" si="1"/>
        <v>0.06542056074766354</v>
      </c>
      <c r="H23" s="105"/>
    </row>
    <row r="24" spans="2:4" ht="15" customHeight="1">
      <c r="B24" s="9" t="s">
        <v>13</v>
      </c>
      <c r="C24" s="162">
        <v>1</v>
      </c>
      <c r="D24" s="107">
        <f t="shared" si="1"/>
        <v>0.009345794392523364</v>
      </c>
    </row>
    <row r="25" spans="2:8" ht="15" customHeight="1">
      <c r="B25" s="9" t="s">
        <v>14</v>
      </c>
      <c r="C25" s="162">
        <v>11</v>
      </c>
      <c r="D25" s="107">
        <f t="shared" si="1"/>
        <v>0.102803738317757</v>
      </c>
      <c r="H25" s="105"/>
    </row>
    <row r="26" spans="2:4" ht="15" customHeight="1">
      <c r="B26" s="24" t="s">
        <v>8</v>
      </c>
      <c r="C26" s="162">
        <v>10</v>
      </c>
      <c r="D26" s="107">
        <f t="shared" si="1"/>
        <v>0.09345794392523364</v>
      </c>
    </row>
    <row r="27" spans="2:4" ht="15" customHeight="1">
      <c r="B27" s="9" t="s">
        <v>5</v>
      </c>
      <c r="C27" s="163">
        <v>0</v>
      </c>
      <c r="D27" s="107">
        <f t="shared" si="1"/>
        <v>0</v>
      </c>
    </row>
    <row r="28" spans="2:4" ht="12.75">
      <c r="B28" s="105"/>
      <c r="D28" s="113"/>
    </row>
    <row r="29" spans="2:4" ht="12.75">
      <c r="B29" s="5"/>
      <c r="D29" s="113"/>
    </row>
    <row r="30" spans="2:4" ht="12.75">
      <c r="B30" s="5" t="s">
        <v>72</v>
      </c>
      <c r="D30" s="113"/>
    </row>
    <row r="31" spans="2:4" ht="12.75">
      <c r="B31" s="5"/>
      <c r="D31" s="113"/>
    </row>
    <row r="32" spans="2:4" ht="15" customHeight="1">
      <c r="B32" s="5"/>
      <c r="C32" s="46" t="s">
        <v>9</v>
      </c>
      <c r="D32" s="46" t="s">
        <v>128</v>
      </c>
    </row>
    <row r="33" spans="2:4" ht="15" customHeight="1">
      <c r="B33" s="9" t="s">
        <v>57</v>
      </c>
      <c r="C33" s="162">
        <v>22</v>
      </c>
      <c r="D33" s="107">
        <f aca="true" t="shared" si="2" ref="D33:D38">(C33/107)</f>
        <v>0.205607476635514</v>
      </c>
    </row>
    <row r="34" spans="2:4" ht="15" customHeight="1">
      <c r="B34" s="9" t="s">
        <v>16</v>
      </c>
      <c r="C34" s="162">
        <v>17</v>
      </c>
      <c r="D34" s="107">
        <f t="shared" si="2"/>
        <v>0.1588785046728972</v>
      </c>
    </row>
    <row r="35" spans="2:4" ht="15" customHeight="1">
      <c r="B35" s="9" t="s">
        <v>47</v>
      </c>
      <c r="C35" s="162">
        <v>54</v>
      </c>
      <c r="D35" s="107">
        <f t="shared" si="2"/>
        <v>0.5046728971962616</v>
      </c>
    </row>
    <row r="36" spans="2:4" ht="15" customHeight="1">
      <c r="B36" s="9" t="s">
        <v>17</v>
      </c>
      <c r="C36" s="162">
        <v>8</v>
      </c>
      <c r="D36" s="107">
        <f t="shared" si="2"/>
        <v>0.07476635514018691</v>
      </c>
    </row>
    <row r="37" spans="2:4" ht="15" customHeight="1">
      <c r="B37" s="24" t="s">
        <v>8</v>
      </c>
      <c r="C37" s="162">
        <v>10</v>
      </c>
      <c r="D37" s="107">
        <f t="shared" si="2"/>
        <v>0.09345794392523364</v>
      </c>
    </row>
    <row r="38" spans="2:4" ht="15" customHeight="1">
      <c r="B38" s="9" t="s">
        <v>5</v>
      </c>
      <c r="C38" s="163">
        <v>0</v>
      </c>
      <c r="D38" s="107">
        <f t="shared" si="2"/>
        <v>0</v>
      </c>
    </row>
    <row r="39" spans="2:4" ht="12.75">
      <c r="B39" s="105"/>
      <c r="C39" s="7"/>
      <c r="D39" s="114"/>
    </row>
    <row r="40" ht="12.75">
      <c r="B40" s="5"/>
    </row>
    <row r="41" ht="12.75">
      <c r="B41" s="5" t="s">
        <v>73</v>
      </c>
    </row>
    <row r="42" ht="12.75">
      <c r="B42" s="5"/>
    </row>
    <row r="43" spans="2:4" ht="15" customHeight="1">
      <c r="B43" s="5"/>
      <c r="C43" s="46" t="s">
        <v>9</v>
      </c>
      <c r="D43" s="46" t="s">
        <v>128</v>
      </c>
    </row>
    <row r="44" spans="2:16" ht="15" customHeight="1">
      <c r="B44" s="9" t="s">
        <v>18</v>
      </c>
      <c r="C44" s="162">
        <v>17</v>
      </c>
      <c r="D44" s="107">
        <f aca="true" t="shared" si="3" ref="D44:D53">(C44/107)</f>
        <v>0.1588785046728972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116"/>
    </row>
    <row r="45" spans="2:4" ht="15" customHeight="1">
      <c r="B45" s="9" t="s">
        <v>19</v>
      </c>
      <c r="C45" s="162">
        <v>34</v>
      </c>
      <c r="D45" s="107">
        <f t="shared" si="3"/>
        <v>0.3177570093457944</v>
      </c>
    </row>
    <row r="46" spans="2:4" ht="15" customHeight="1">
      <c r="B46" s="9" t="s">
        <v>20</v>
      </c>
      <c r="C46" s="162">
        <v>15</v>
      </c>
      <c r="D46" s="107">
        <f t="shared" si="3"/>
        <v>0.14018691588785046</v>
      </c>
    </row>
    <row r="47" spans="2:4" ht="15" customHeight="1">
      <c r="B47" s="9" t="s">
        <v>21</v>
      </c>
      <c r="C47" s="162">
        <v>53</v>
      </c>
      <c r="D47" s="107">
        <f t="shared" si="3"/>
        <v>0.4953271028037383</v>
      </c>
    </row>
    <row r="48" spans="2:4" ht="15" customHeight="1">
      <c r="B48" s="9" t="s">
        <v>58</v>
      </c>
      <c r="C48" s="162">
        <v>12</v>
      </c>
      <c r="D48" s="107">
        <f t="shared" si="3"/>
        <v>0.11214953271028037</v>
      </c>
    </row>
    <row r="49" spans="2:4" ht="15" customHeight="1">
      <c r="B49" s="9" t="s">
        <v>22</v>
      </c>
      <c r="C49" s="162">
        <v>4</v>
      </c>
      <c r="D49" s="107">
        <f t="shared" si="3"/>
        <v>0.037383177570093455</v>
      </c>
    </row>
    <row r="50" spans="2:4" ht="15" customHeight="1">
      <c r="B50" s="9" t="s">
        <v>59</v>
      </c>
      <c r="C50" s="162">
        <v>1</v>
      </c>
      <c r="D50" s="107">
        <f t="shared" si="3"/>
        <v>0.009345794392523364</v>
      </c>
    </row>
    <row r="51" spans="2:4" ht="15" customHeight="1">
      <c r="B51" s="9" t="s">
        <v>23</v>
      </c>
      <c r="C51" s="162">
        <v>5</v>
      </c>
      <c r="D51" s="107">
        <f t="shared" si="3"/>
        <v>0.04672897196261682</v>
      </c>
    </row>
    <row r="52" spans="2:4" ht="15" customHeight="1">
      <c r="B52" s="9" t="s">
        <v>8</v>
      </c>
      <c r="C52" s="162">
        <v>3</v>
      </c>
      <c r="D52" s="107">
        <f t="shared" si="3"/>
        <v>0.028037383177570093</v>
      </c>
    </row>
    <row r="53" spans="2:4" ht="15" customHeight="1">
      <c r="B53" s="9" t="s">
        <v>5</v>
      </c>
      <c r="C53" s="162">
        <v>1</v>
      </c>
      <c r="D53" s="107">
        <f t="shared" si="3"/>
        <v>0.009345794392523364</v>
      </c>
    </row>
    <row r="54" spans="2:4" ht="9" customHeight="1">
      <c r="B54" s="28"/>
      <c r="C54" s="28"/>
      <c r="D54" s="117"/>
    </row>
    <row r="55" spans="2:4" ht="12.75">
      <c r="B55" s="147" t="s">
        <v>132</v>
      </c>
      <c r="C55" s="28"/>
      <c r="D55" s="117"/>
    </row>
    <row r="56" spans="2:4" ht="12.75">
      <c r="B56" s="147" t="s">
        <v>131</v>
      </c>
      <c r="C56" s="28"/>
      <c r="D56" s="117"/>
    </row>
    <row r="57" ht="12.75">
      <c r="B57" s="160"/>
    </row>
    <row r="58" ht="12.75">
      <c r="B58" s="5" t="s">
        <v>74</v>
      </c>
    </row>
    <row r="59" ht="12.75">
      <c r="B59" s="5"/>
    </row>
    <row r="60" spans="2:4" ht="15" customHeight="1">
      <c r="B60" s="5"/>
      <c r="C60" s="46" t="s">
        <v>9</v>
      </c>
      <c r="D60" s="46" t="s">
        <v>128</v>
      </c>
    </row>
    <row r="61" spans="2:4" ht="15" customHeight="1">
      <c r="B61" s="9" t="s">
        <v>24</v>
      </c>
      <c r="C61" s="162">
        <v>9</v>
      </c>
      <c r="D61" s="107">
        <f aca="true" t="shared" si="4" ref="D61:D82">(C61/107)</f>
        <v>0.08411214953271028</v>
      </c>
    </row>
    <row r="62" spans="2:4" ht="15" customHeight="1">
      <c r="B62" s="9" t="s">
        <v>60</v>
      </c>
      <c r="C62" s="162">
        <v>12</v>
      </c>
      <c r="D62" s="107">
        <f t="shared" si="4"/>
        <v>0.11214953271028037</v>
      </c>
    </row>
    <row r="63" spans="2:4" ht="15" customHeight="1">
      <c r="B63" s="9" t="s">
        <v>61</v>
      </c>
      <c r="C63" s="162">
        <v>66</v>
      </c>
      <c r="D63" s="107">
        <f t="shared" si="4"/>
        <v>0.616822429906542</v>
      </c>
    </row>
    <row r="64" spans="2:4" ht="15" customHeight="1">
      <c r="B64" s="9" t="s">
        <v>25</v>
      </c>
      <c r="C64" s="162">
        <v>32</v>
      </c>
      <c r="D64" s="107">
        <f t="shared" si="4"/>
        <v>0.29906542056074764</v>
      </c>
    </row>
    <row r="65" spans="2:4" ht="15" customHeight="1">
      <c r="B65" s="9" t="s">
        <v>62</v>
      </c>
      <c r="C65" s="162">
        <v>7</v>
      </c>
      <c r="D65" s="107">
        <f t="shared" si="4"/>
        <v>0.06542056074766354</v>
      </c>
    </row>
    <row r="66" spans="2:4" ht="15" customHeight="1">
      <c r="B66" s="9" t="s">
        <v>26</v>
      </c>
      <c r="C66" s="162">
        <v>18</v>
      </c>
      <c r="D66" s="107">
        <f t="shared" si="4"/>
        <v>0.16822429906542055</v>
      </c>
    </row>
    <row r="67" spans="2:4" ht="15" customHeight="1">
      <c r="B67" s="9" t="s">
        <v>27</v>
      </c>
      <c r="C67" s="162">
        <v>20</v>
      </c>
      <c r="D67" s="107">
        <f t="shared" si="4"/>
        <v>0.18691588785046728</v>
      </c>
    </row>
    <row r="68" spans="2:4" ht="15" customHeight="1">
      <c r="B68" s="9" t="s">
        <v>64</v>
      </c>
      <c r="C68" s="163">
        <v>0</v>
      </c>
      <c r="D68" s="107">
        <f t="shared" si="4"/>
        <v>0</v>
      </c>
    </row>
    <row r="69" spans="2:4" ht="15" customHeight="1">
      <c r="B69" s="9" t="s">
        <v>28</v>
      </c>
      <c r="C69" s="162">
        <v>19</v>
      </c>
      <c r="D69" s="107">
        <f t="shared" si="4"/>
        <v>0.17757009345794392</v>
      </c>
    </row>
    <row r="70" spans="2:4" ht="15" customHeight="1">
      <c r="B70" s="24" t="s">
        <v>8</v>
      </c>
      <c r="C70" s="162">
        <v>10</v>
      </c>
      <c r="D70" s="107">
        <f t="shared" si="4"/>
        <v>0.09345794392523364</v>
      </c>
    </row>
    <row r="71" spans="2:4" ht="15" customHeight="1">
      <c r="B71" s="9" t="s">
        <v>5</v>
      </c>
      <c r="C71" s="162">
        <v>1</v>
      </c>
      <c r="D71" s="107">
        <f t="shared" si="4"/>
        <v>0.009345794392523364</v>
      </c>
    </row>
    <row r="72" spans="2:4" ht="12.75">
      <c r="B72" s="5"/>
      <c r="C72" s="20"/>
      <c r="D72" s="117"/>
    </row>
    <row r="73" spans="2:4" ht="12.75">
      <c r="B73" s="5"/>
      <c r="C73" s="17"/>
      <c r="D73" s="117"/>
    </row>
    <row r="74" spans="2:4" ht="15" customHeight="1">
      <c r="B74" s="43" t="s">
        <v>130</v>
      </c>
      <c r="C74" s="16" t="s">
        <v>9</v>
      </c>
      <c r="D74" s="16" t="s">
        <v>10</v>
      </c>
    </row>
    <row r="75" spans="2:4" ht="15" customHeight="1">
      <c r="B75" s="9" t="s">
        <v>29</v>
      </c>
      <c r="C75" s="162">
        <v>14</v>
      </c>
      <c r="D75" s="107">
        <f t="shared" si="4"/>
        <v>0.1308411214953271</v>
      </c>
    </row>
    <row r="76" spans="2:4" ht="15" customHeight="1">
      <c r="B76" s="9" t="s">
        <v>63</v>
      </c>
      <c r="C76" s="162">
        <v>3</v>
      </c>
      <c r="D76" s="107">
        <f t="shared" si="4"/>
        <v>0.028037383177570093</v>
      </c>
    </row>
    <row r="77" spans="2:4" ht="15" customHeight="1">
      <c r="B77" s="9" t="s">
        <v>30</v>
      </c>
      <c r="C77" s="163">
        <v>0</v>
      </c>
      <c r="D77" s="107">
        <f t="shared" si="4"/>
        <v>0</v>
      </c>
    </row>
    <row r="78" spans="2:4" ht="15" customHeight="1">
      <c r="B78" s="9" t="s">
        <v>31</v>
      </c>
      <c r="C78" s="163">
        <v>0</v>
      </c>
      <c r="D78" s="107">
        <f t="shared" si="4"/>
        <v>0</v>
      </c>
    </row>
    <row r="79" spans="2:4" ht="15" customHeight="1">
      <c r="B79" s="9" t="s">
        <v>32</v>
      </c>
      <c r="C79" s="162">
        <v>2</v>
      </c>
      <c r="D79" s="107">
        <f t="shared" si="4"/>
        <v>0.018691588785046728</v>
      </c>
    </row>
    <row r="80" spans="2:4" ht="15" customHeight="1">
      <c r="B80" s="9" t="s">
        <v>33</v>
      </c>
      <c r="C80" s="163">
        <v>0</v>
      </c>
      <c r="D80" s="107">
        <f t="shared" si="4"/>
        <v>0</v>
      </c>
    </row>
    <row r="81" spans="2:4" ht="15" customHeight="1">
      <c r="B81" s="9" t="s">
        <v>5</v>
      </c>
      <c r="C81" s="163">
        <v>0</v>
      </c>
      <c r="D81" s="107">
        <f t="shared" si="4"/>
        <v>0</v>
      </c>
    </row>
    <row r="82" spans="2:4" ht="15" customHeight="1">
      <c r="B82" s="43" t="s">
        <v>43</v>
      </c>
      <c r="C82" s="6">
        <f>SUM(C75:C81)</f>
        <v>19</v>
      </c>
      <c r="D82" s="107">
        <f t="shared" si="4"/>
        <v>0.17757009345794392</v>
      </c>
    </row>
    <row r="83" ht="12.75">
      <c r="B83" s="5"/>
    </row>
    <row r="84" ht="12.75">
      <c r="B84" s="5"/>
    </row>
    <row r="85" ht="12.75">
      <c r="B85" s="5" t="s">
        <v>65</v>
      </c>
    </row>
    <row r="86" ht="12.75">
      <c r="B86" s="5"/>
    </row>
    <row r="87" spans="2:10" ht="12.75">
      <c r="B87" s="5"/>
      <c r="D87" s="260" t="s">
        <v>160</v>
      </c>
      <c r="E87" s="260"/>
      <c r="F87" s="260"/>
      <c r="G87" s="260"/>
      <c r="H87" s="260"/>
      <c r="I87" s="260"/>
      <c r="J87" s="260"/>
    </row>
    <row r="88" spans="1:11" ht="15" customHeight="1">
      <c r="A88" s="5"/>
      <c r="C88" s="16" t="s">
        <v>44</v>
      </c>
      <c r="D88" s="16">
        <v>1</v>
      </c>
      <c r="E88" s="16">
        <v>2</v>
      </c>
      <c r="F88" s="16">
        <v>3</v>
      </c>
      <c r="G88" s="16">
        <v>4</v>
      </c>
      <c r="H88" s="16">
        <v>5</v>
      </c>
      <c r="I88" s="16">
        <v>6</v>
      </c>
      <c r="J88" s="16">
        <v>7</v>
      </c>
      <c r="K88" s="16" t="s">
        <v>45</v>
      </c>
    </row>
    <row r="89" spans="1:9" ht="7.5" customHeight="1">
      <c r="A89" s="27"/>
      <c r="B89" s="57"/>
      <c r="C89" s="122"/>
      <c r="I89" s="18"/>
    </row>
    <row r="90" spans="1:11" ht="15" customHeight="1">
      <c r="A90" s="255"/>
      <c r="B90" s="44" t="s">
        <v>34</v>
      </c>
      <c r="C90" s="35">
        <v>4.677419354838711</v>
      </c>
      <c r="D90" s="162">
        <v>2</v>
      </c>
      <c r="E90" s="162">
        <v>3</v>
      </c>
      <c r="F90" s="162">
        <v>15</v>
      </c>
      <c r="G90" s="162">
        <v>22</v>
      </c>
      <c r="H90" s="162">
        <v>27</v>
      </c>
      <c r="I90" s="162">
        <v>9</v>
      </c>
      <c r="J90" s="162">
        <v>15</v>
      </c>
      <c r="K90" s="162">
        <v>14</v>
      </c>
    </row>
    <row r="91" spans="1:11" ht="15" customHeight="1">
      <c r="A91" s="256"/>
      <c r="B91" s="44" t="s">
        <v>35</v>
      </c>
      <c r="C91" s="35">
        <v>4.17948717948718</v>
      </c>
      <c r="D91" s="162">
        <v>4</v>
      </c>
      <c r="E91" s="162">
        <v>10</v>
      </c>
      <c r="F91" s="162">
        <v>10</v>
      </c>
      <c r="G91" s="162">
        <v>21</v>
      </c>
      <c r="H91" s="162">
        <v>16</v>
      </c>
      <c r="I91" s="162">
        <v>11</v>
      </c>
      <c r="J91" s="162">
        <v>6</v>
      </c>
      <c r="K91" s="162">
        <v>29</v>
      </c>
    </row>
    <row r="92" spans="1:11" ht="15" customHeight="1">
      <c r="A92" s="256"/>
      <c r="B92" s="44" t="s">
        <v>36</v>
      </c>
      <c r="C92" s="35">
        <v>4.311688311688313</v>
      </c>
      <c r="D92" s="162">
        <v>4</v>
      </c>
      <c r="E92" s="162">
        <v>7</v>
      </c>
      <c r="F92" s="162">
        <v>10</v>
      </c>
      <c r="G92" s="162">
        <v>22</v>
      </c>
      <c r="H92" s="162">
        <v>15</v>
      </c>
      <c r="I92" s="162">
        <v>12</v>
      </c>
      <c r="J92" s="162">
        <v>7</v>
      </c>
      <c r="K92" s="162">
        <v>30</v>
      </c>
    </row>
    <row r="93" spans="1:11" ht="15" customHeight="1">
      <c r="A93" s="256"/>
      <c r="B93" s="44" t="s">
        <v>37</v>
      </c>
      <c r="C93" s="35">
        <v>2.9864864864864873</v>
      </c>
      <c r="D93" s="162">
        <v>16</v>
      </c>
      <c r="E93" s="162">
        <v>12</v>
      </c>
      <c r="F93" s="162">
        <v>20</v>
      </c>
      <c r="G93" s="162">
        <v>16</v>
      </c>
      <c r="H93" s="162">
        <v>5</v>
      </c>
      <c r="I93" s="162">
        <v>3</v>
      </c>
      <c r="J93" s="162">
        <v>2</v>
      </c>
      <c r="K93" s="162">
        <v>33</v>
      </c>
    </row>
    <row r="94" spans="1:11" ht="15" customHeight="1">
      <c r="A94" s="257"/>
      <c r="B94" s="44" t="s">
        <v>38</v>
      </c>
      <c r="C94" s="35">
        <v>5.126315789473684</v>
      </c>
      <c r="D94" s="162">
        <v>1</v>
      </c>
      <c r="E94" s="162">
        <v>5</v>
      </c>
      <c r="F94" s="162">
        <v>4</v>
      </c>
      <c r="G94" s="162">
        <v>17</v>
      </c>
      <c r="H94" s="162">
        <v>25</v>
      </c>
      <c r="I94" s="162">
        <v>30</v>
      </c>
      <c r="J94" s="162">
        <v>13</v>
      </c>
      <c r="K94" s="162">
        <v>12</v>
      </c>
    </row>
    <row r="95" spans="1:3" ht="12.75">
      <c r="A95" s="28"/>
      <c r="B95" s="15"/>
      <c r="C95" s="20"/>
    </row>
    <row r="96" spans="1:2" ht="12.75">
      <c r="A96" s="28"/>
      <c r="B96" s="5" t="s">
        <v>68</v>
      </c>
    </row>
    <row r="97" ht="12.75">
      <c r="B97" s="5"/>
    </row>
    <row r="98" spans="2:4" ht="15" customHeight="1">
      <c r="B98" s="5"/>
      <c r="C98" s="16" t="s">
        <v>9</v>
      </c>
      <c r="D98" s="16" t="s">
        <v>10</v>
      </c>
    </row>
    <row r="99" spans="2:4" ht="15" customHeight="1">
      <c r="B99" s="3" t="s">
        <v>48</v>
      </c>
      <c r="C99" s="3">
        <v>47</v>
      </c>
      <c r="D99" s="107">
        <f>(C99/C102)</f>
        <v>0.4392523364485981</v>
      </c>
    </row>
    <row r="100" spans="2:4" ht="15" customHeight="1">
      <c r="B100" s="3" t="s">
        <v>40</v>
      </c>
      <c r="C100" s="3">
        <v>57</v>
      </c>
      <c r="D100" s="107">
        <f>(C100/C102)</f>
        <v>0.5327102803738317</v>
      </c>
    </row>
    <row r="101" spans="2:4" ht="15" customHeight="1">
      <c r="B101" s="3" t="s">
        <v>5</v>
      </c>
      <c r="C101" s="3">
        <v>3</v>
      </c>
      <c r="D101" s="107">
        <f>(C101/C102)</f>
        <v>0.028037383177570093</v>
      </c>
    </row>
    <row r="102" spans="2:4" ht="15" customHeight="1">
      <c r="B102" s="6" t="s">
        <v>43</v>
      </c>
      <c r="C102" s="6">
        <f>SUM(C99:C101)</f>
        <v>107</v>
      </c>
      <c r="D102" s="107">
        <f>(C102/C102)</f>
        <v>1</v>
      </c>
    </row>
    <row r="103" spans="2:3" ht="12.75">
      <c r="B103" s="5"/>
      <c r="C103" s="20"/>
    </row>
    <row r="104" ht="12.75">
      <c r="B104" s="5" t="s">
        <v>75</v>
      </c>
    </row>
    <row r="105" ht="12.75">
      <c r="B105" s="5"/>
    </row>
    <row r="106" spans="2:4" ht="15" customHeight="1">
      <c r="B106" s="5"/>
      <c r="C106" s="46" t="s">
        <v>9</v>
      </c>
      <c r="D106" s="46" t="s">
        <v>128</v>
      </c>
    </row>
    <row r="107" spans="2:4" ht="15" customHeight="1">
      <c r="B107" s="9" t="s">
        <v>66</v>
      </c>
      <c r="C107" s="162">
        <v>29</v>
      </c>
      <c r="D107" s="107">
        <f>(C107/107)</f>
        <v>0.27102803738317754</v>
      </c>
    </row>
    <row r="108" spans="2:4" ht="15" customHeight="1">
      <c r="B108" s="9" t="s">
        <v>41</v>
      </c>
      <c r="C108" s="162">
        <v>62</v>
      </c>
      <c r="D108" s="107">
        <f>(C108/107)</f>
        <v>0.5794392523364486</v>
      </c>
    </row>
    <row r="109" spans="2:4" ht="15" customHeight="1">
      <c r="B109" s="9" t="s">
        <v>42</v>
      </c>
      <c r="C109" s="162">
        <v>107</v>
      </c>
      <c r="D109" s="107">
        <f>(C109/107)</f>
        <v>1</v>
      </c>
    </row>
    <row r="110" spans="2:4" ht="15" customHeight="1">
      <c r="B110" s="9" t="s">
        <v>67</v>
      </c>
      <c r="C110" s="162">
        <v>11</v>
      </c>
      <c r="D110" s="107">
        <f>(C110/107)</f>
        <v>0.102803738317757</v>
      </c>
    </row>
    <row r="111" spans="2:4" ht="15" customHeight="1">
      <c r="B111" s="9" t="s">
        <v>5</v>
      </c>
      <c r="C111" s="162">
        <v>21</v>
      </c>
      <c r="D111" s="107">
        <f>(C111/107)</f>
        <v>0.19626168224299065</v>
      </c>
    </row>
    <row r="112" spans="2:3" ht="12.75">
      <c r="B112" s="5"/>
      <c r="C112" s="7"/>
    </row>
    <row r="113" ht="12.75">
      <c r="B113" s="147" t="s">
        <v>132</v>
      </c>
    </row>
    <row r="114" ht="12.75">
      <c r="B114" s="147" t="s">
        <v>131</v>
      </c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</sheetData>
  <mergeCells count="6">
    <mergeCell ref="H6:L6"/>
    <mergeCell ref="A90:A94"/>
    <mergeCell ref="B6:B7"/>
    <mergeCell ref="C6:E6"/>
    <mergeCell ref="F6:F7"/>
    <mergeCell ref="D87:J87"/>
  </mergeCells>
  <printOptions/>
  <pageMargins left="0.37" right="0.31" top="0.43" bottom="0.48" header="0" footer="0"/>
  <pageSetup fitToHeight="3" horizontalDpi="600" verticalDpi="600" orientation="landscape" paperSize="9" scale="66" r:id="rId2"/>
  <headerFooter alignWithMargins="0">
    <oddHeader>&amp;R
</oddHeader>
    <oddFooter>&amp;R&amp;A - &amp;P</oddFooter>
  </headerFooter>
  <rowBreaks count="1" manualBreakCount="1"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2007-04-11T06:36:15Z</cp:lastPrinted>
  <dcterms:created xsi:type="dcterms:W3CDTF">2005-11-22T07:43:42Z</dcterms:created>
  <dcterms:modified xsi:type="dcterms:W3CDTF">2007-04-11T10:28:37Z</dcterms:modified>
  <cp:category/>
  <cp:version/>
  <cp:contentType/>
  <cp:contentStatus/>
</cp:coreProperties>
</file>